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AASupport\Mileage Reporting\2025\"/>
    </mc:Choice>
  </mc:AlternateContent>
  <xr:revisionPtr revIDLastSave="0" documentId="13_ncr:1_{41A258E7-5EC3-4DE3-9495-8D629EB761C6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County Data" sheetId="1" r:id="rId1"/>
    <sheet name="Division Data" sheetId="6" r:id="rId2"/>
  </sheets>
  <definedNames>
    <definedName name="_xlnm._FilterDatabase" localSheetId="0" hidden="1">'County Data'!$A$1:$P$101</definedName>
  </definedNames>
  <calcPr calcId="191029"/>
  <pivotCaches>
    <pivotCache cacheId="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1" l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S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 l="1"/>
  <c r="T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</calcChain>
</file>

<file path=xl/sharedStrings.xml><?xml version="1.0" encoding="utf-8"?>
<sst xmlns="http://schemas.openxmlformats.org/spreadsheetml/2006/main" count="138" uniqueCount="137">
  <si>
    <t>Division</t>
  </si>
  <si>
    <t>District</t>
  </si>
  <si>
    <t>Camden</t>
  </si>
  <si>
    <t>Currituck</t>
  </si>
  <si>
    <t>Dare</t>
  </si>
  <si>
    <t>Gates</t>
  </si>
  <si>
    <t>Pasquotank</t>
  </si>
  <si>
    <t>Perquimans</t>
  </si>
  <si>
    <t>Bertie</t>
  </si>
  <si>
    <t>Hertford</t>
  </si>
  <si>
    <t>Northampton</t>
  </si>
  <si>
    <t>Chowan</t>
  </si>
  <si>
    <t>Hyde</t>
  </si>
  <si>
    <t>Martin</t>
  </si>
  <si>
    <t>Tyrrell</t>
  </si>
  <si>
    <t>Washington</t>
  </si>
  <si>
    <t>Beaufort</t>
  </si>
  <si>
    <t>Pitt</t>
  </si>
  <si>
    <t>Carteret</t>
  </si>
  <si>
    <t>Craven</t>
  </si>
  <si>
    <t>Pamlico</t>
  </si>
  <si>
    <t>Greene</t>
  </si>
  <si>
    <t>Jones</t>
  </si>
  <si>
    <t>Lenoir</t>
  </si>
  <si>
    <t>Onslow</t>
  </si>
  <si>
    <t>Pender</t>
  </si>
  <si>
    <t>Duplin</t>
  </si>
  <si>
    <t>Sampson</t>
  </si>
  <si>
    <t>Brunswick</t>
  </si>
  <si>
    <t>New Hanover</t>
  </si>
  <si>
    <t>Edgecombe</t>
  </si>
  <si>
    <t>Halifax</t>
  </si>
  <si>
    <t>Nash</t>
  </si>
  <si>
    <t>Wilson</t>
  </si>
  <si>
    <t>Johnston</t>
  </si>
  <si>
    <t>Wayne</t>
  </si>
  <si>
    <t>Wake</t>
  </si>
  <si>
    <t>Durham</t>
  </si>
  <si>
    <t>Granville</t>
  </si>
  <si>
    <t>Person</t>
  </si>
  <si>
    <t>Franklin</t>
  </si>
  <si>
    <t>Vance</t>
  </si>
  <si>
    <t>Warren</t>
  </si>
  <si>
    <t>Robeson</t>
  </si>
  <si>
    <t>Cumberland</t>
  </si>
  <si>
    <t>Harnett</t>
  </si>
  <si>
    <t>Bladen</t>
  </si>
  <si>
    <t>Columbus</t>
  </si>
  <si>
    <t>Alamance</t>
  </si>
  <si>
    <t>Orange</t>
  </si>
  <si>
    <t>Guilford</t>
  </si>
  <si>
    <t>Caswell</t>
  </si>
  <si>
    <t>Rockingham</t>
  </si>
  <si>
    <t>Chatham</t>
  </si>
  <si>
    <t>Randolph</t>
  </si>
  <si>
    <t>Hoke</t>
  </si>
  <si>
    <t>Lee</t>
  </si>
  <si>
    <t>Moore</t>
  </si>
  <si>
    <t>Montgomery</t>
  </si>
  <si>
    <t>Richmond</t>
  </si>
  <si>
    <t>Scotland</t>
  </si>
  <si>
    <t>Davidson</t>
  </si>
  <si>
    <t>Rowan</t>
  </si>
  <si>
    <t>Davie</t>
  </si>
  <si>
    <t>Forsyth</t>
  </si>
  <si>
    <t>Stokes</t>
  </si>
  <si>
    <t>Cabarrus</t>
  </si>
  <si>
    <t>Stanly</t>
  </si>
  <si>
    <t>Mecklenburg</t>
  </si>
  <si>
    <t>Anson</t>
  </si>
  <si>
    <t>Union</t>
  </si>
  <si>
    <t>Alleghany</t>
  </si>
  <si>
    <t>Surry</t>
  </si>
  <si>
    <t>Yadkin</t>
  </si>
  <si>
    <t>Avery</t>
  </si>
  <si>
    <t>Caldwell</t>
  </si>
  <si>
    <t>Watauga</t>
  </si>
  <si>
    <t>Ashe</t>
  </si>
  <si>
    <t>Wilkes</t>
  </si>
  <si>
    <t>Cleveland</t>
  </si>
  <si>
    <t>Gaston</t>
  </si>
  <si>
    <t>Alexander</t>
  </si>
  <si>
    <t>Iredell</t>
  </si>
  <si>
    <t>Catawba</t>
  </si>
  <si>
    <t>Lincoln</t>
  </si>
  <si>
    <t>Burke</t>
  </si>
  <si>
    <t>McDowell</t>
  </si>
  <si>
    <t>Mitchell</t>
  </si>
  <si>
    <t>Rutherford</t>
  </si>
  <si>
    <t>Buncombe</t>
  </si>
  <si>
    <t>Madison</t>
  </si>
  <si>
    <t>Yancey</t>
  </si>
  <si>
    <t>Henderson</t>
  </si>
  <si>
    <t>Polk</t>
  </si>
  <si>
    <t>Transylvania</t>
  </si>
  <si>
    <t>Haywood</t>
  </si>
  <si>
    <t>Jackson</t>
  </si>
  <si>
    <t>Swain</t>
  </si>
  <si>
    <t>Cherokee</t>
  </si>
  <si>
    <t>Clay</t>
  </si>
  <si>
    <t>Graham</t>
  </si>
  <si>
    <t>Macon</t>
  </si>
  <si>
    <t>County Number</t>
  </si>
  <si>
    <t>County Name</t>
  </si>
  <si>
    <t>SR Unpaved Route Miles</t>
  </si>
  <si>
    <t>SR Unpaved Lane Miles</t>
  </si>
  <si>
    <t>SR Paved Route Miles</t>
  </si>
  <si>
    <t>SR Paved Lane Miles</t>
  </si>
  <si>
    <t>NC Unpaved Route Miles</t>
  </si>
  <si>
    <t>NC Unpaved Lane Miles</t>
  </si>
  <si>
    <t>NC Paved Route Miles</t>
  </si>
  <si>
    <t>NC Paved Lane Miles</t>
  </si>
  <si>
    <t>US Paved Route Miles</t>
  </si>
  <si>
    <t>US Paved Lane Miles</t>
  </si>
  <si>
    <t>Business, Etc. Interstate Paved Route Miles</t>
  </si>
  <si>
    <t>Business, Etc. Interstate Paved Lane Miles</t>
  </si>
  <si>
    <t>Normal Interstate Paved Route Miles</t>
  </si>
  <si>
    <t>Normal Interstate Paved Lane Miles</t>
  </si>
  <si>
    <t>Grand Total</t>
  </si>
  <si>
    <t>Total Lane Miles</t>
  </si>
  <si>
    <t>Total Miles</t>
  </si>
  <si>
    <t>Div Normal Interstate Paved Route Miles</t>
  </si>
  <si>
    <t>Div Normal Interstate Paved Lane Miles</t>
  </si>
  <si>
    <t>Div Business, Etc. Interstate Paved Route Miles</t>
  </si>
  <si>
    <t>Div Business, Etc. Interstate Paved Lane Miles</t>
  </si>
  <si>
    <t>Div US Paved Route Miles</t>
  </si>
  <si>
    <t>Div US Paved Lane Miles</t>
  </si>
  <si>
    <t>Div NC Paved Route Miles</t>
  </si>
  <si>
    <t>Div NC Paved Lane Miles</t>
  </si>
  <si>
    <t>Div NC Unpaved Route Miles</t>
  </si>
  <si>
    <t>Div NC Unpaved Lane Miles</t>
  </si>
  <si>
    <t>Div SR Paved Route Miles</t>
  </si>
  <si>
    <t>Div SR Paved Lane Miles</t>
  </si>
  <si>
    <t>Div SR Unpaved Route Miles</t>
  </si>
  <si>
    <t>Div SR Unpaved Lane Miles</t>
  </si>
  <si>
    <t>Div Total Miles</t>
  </si>
  <si>
    <t>Div Total Paved Lane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</si>
</sst>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5" fillId="0" borderId="0"/>
    <xf numFmtId="0" fontId="3" fillId="0" borderId="0"/>
    <xf numFmtId="0" fontId="5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2" fillId="0" borderId="0" xfId="2" applyNumberFormat="1" applyFont="1" applyAlignment="1">
      <alignment horizontal="center" vertical="center" wrapText="1"/>
    </xf>
    <xf numFmtId="164" fontId="4" fillId="0" borderId="0" xfId="3" applyNumberFormat="1" applyFont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</cellXfs>
  <cellStyles count="4">
    <cellStyle name="Normal" xfId="0" builtinId="0"/>
    <cellStyle name="Normal_Raw Data" xfId="3" xr:uid="{00000000-0005-0000-0000-000001000000}"/>
    <cellStyle name="Normal_Sheet2" xfId="1" xr:uid="{00000000-0005-0000-0000-000002000000}"/>
    <cellStyle name="Normal_Sheet2_1" xfId="2" xr:uid="{00000000-0005-0000-0000-000003000000}"/>
  </cellStyles>
  <dxfs count="225">
    <dxf>
      <border>
        <bottom style="double">
          <color indexed="64"/>
        </bottom>
      </border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color theme="3" tint="-0.499984740745262"/>
      </font>
    </dxf>
    <dxf>
      <font>
        <color theme="3" tint="-0.499984740745262"/>
      </font>
    </dxf>
    <dxf>
      <font>
        <color theme="3" tint="-0.499984740745262"/>
      </font>
    </dxf>
    <dxf>
      <font>
        <color theme="3" tint="-0.499984740745262"/>
      </font>
    </dxf>
    <dxf>
      <font>
        <color theme="3" tint="-0.499984740745262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3" tint="-0.499984740745262"/>
      </font>
    </dxf>
    <dxf>
      <alignment horizontal="center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numFmt numFmtId="4" formatCode="#,##0.00"/>
    </dxf>
    <dxf>
      <alignment wrapText="1" readingOrder="0"/>
    </dxf>
    <dxf>
      <alignment wrapText="1" readingOrder="0"/>
    </dxf>
    <dxf>
      <numFmt numFmtId="4" formatCode="#,##0.00"/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alignment horizontal="center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numFmt numFmtId="4" formatCode="#,##0.00"/>
    </dxf>
    <dxf>
      <alignment wrapText="1" readingOrder="0"/>
    </dxf>
    <dxf>
      <alignment wrapText="1" readingOrder="0"/>
    </dxf>
    <dxf>
      <numFmt numFmtId="4" formatCode="#,##0.00"/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alignment horizontal="center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numFmt numFmtId="4" formatCode="#,##0.00"/>
    </dxf>
    <dxf>
      <alignment wrapText="1" readingOrder="0"/>
    </dxf>
    <dxf>
      <alignment wrapText="1" readingOrder="0"/>
    </dxf>
    <dxf>
      <numFmt numFmtId="4" formatCode="#,##0.00"/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0"/>
      <alignment horizontal="center" vertical="center" textRotation="0" wrapText="1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0"/>
      <alignment horizontal="center" vertical="center" textRotation="0" wrapText="1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0"/>
      <alignment horizontal="center" vertical="center" textRotation="0" wrapText="1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#,##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#,##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#,##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0"/>
      <alignment horizontal="center" vertical="center" textRotation="0" wrapText="1" indent="0" justifyLastLine="0" shrinkToFit="0" readingOrder="0"/>
    </dxf>
    <dxf>
      <numFmt numFmtId="4" formatCode="#,##0.00"/>
    </dxf>
    <dxf>
      <alignment wrapText="1" readingOrder="0"/>
    </dxf>
    <dxf>
      <alignment wrapText="1" readingOrder="0"/>
    </dxf>
    <dxf>
      <numFmt numFmtId="4" formatCode="#,##0.0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vertical="center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Faith S Johnson" refreshedDate="46101.315354745369" missingItemsLimit="0" createdVersion="4" refreshedVersion="8" minRefreshableVersion="3" recordCount="100" xr:uid="{00000000-000A-0000-FFFF-FFFF13000000}">
  <cacheSource type="worksheet">
    <worksheetSource name="Table2"/>
  </cacheSource>
  <cacheFields count="20">
    <cacheField name="Division" numFmtId="0">
      <sharedItems containsSemiMixedTypes="0" containsString="0" containsNumber="1" containsInteger="1" minValue="1" maxValue="14" count="1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</sharedItems>
    </cacheField>
    <cacheField name="District" numFmtId="0">
      <sharedItems containsSemiMixedTypes="0" containsString="0" containsNumber="1" containsInteger="1" minValue="1" maxValue="3"/>
    </cacheField>
    <cacheField name="County Number" numFmtId="0">
      <sharedItems containsSemiMixedTypes="0" containsString="0" containsNumber="1" containsInteger="1" minValue="1" maxValue="100"/>
    </cacheField>
    <cacheField name="County Name" numFmtId="0">
      <sharedItems/>
    </cacheField>
    <cacheField name="Normal Interstate Paved Route Miles" numFmtId="164">
      <sharedItems containsSemiMixedTypes="0" containsString="0" containsNumber="1" minValue="0" maxValue="121.529481"/>
    </cacheField>
    <cacheField name="Normal Interstate Paved Lane Miles" numFmtId="164">
      <sharedItems containsSemiMixedTypes="0" containsString="0" containsNumber="1" minValue="0" maxValue="824.25477199999955"/>
    </cacheField>
    <cacheField name="Business, Etc. Interstate Paved Route Miles" numFmtId="164">
      <sharedItems containsSemiMixedTypes="0" containsString="0" containsNumber="1" minValue="0" maxValue="15.128034"/>
    </cacheField>
    <cacheField name="Business, Etc. Interstate Paved Lane Miles" numFmtId="164">
      <sharedItems containsSemiMixedTypes="0" containsString="0" containsNumber="1" minValue="0" maxValue="60.512135999999998"/>
    </cacheField>
    <cacheField name="US Paved Route Miles" numFmtId="164">
      <sharedItems containsSemiMixedTypes="0" containsString="0" containsNumber="1" minValue="0" maxValue="142.66078700000011"/>
    </cacheField>
    <cacheField name="US Paved Lane Miles" numFmtId="164">
      <sharedItems containsSemiMixedTypes="0" containsString="0" containsNumber="1" minValue="0" maxValue="613.38121699999965"/>
    </cacheField>
    <cacheField name="NC Paved Route Miles" numFmtId="164">
      <sharedItems containsSemiMixedTypes="0" containsString="0" containsNumber="1" minValue="8.0125969999999995" maxValue="255.65600500000011"/>
    </cacheField>
    <cacheField name="NC Paved Lane Miles" numFmtId="164">
      <sharedItems containsSemiMixedTypes="0" containsString="0" containsNumber="1" minValue="16.025193999999999" maxValue="565.68321999999978"/>
    </cacheField>
    <cacheField name="NC Unpaved Route Miles" numFmtId="164">
      <sharedItems containsSemiMixedTypes="0" containsString="0" containsNumber="1" minValue="0" maxValue="7.8175520000000001"/>
    </cacheField>
    <cacheField name="NC Unpaved Lane Miles" numFmtId="164">
      <sharedItems containsSemiMixedTypes="0" containsString="0" containsNumber="1" minValue="0" maxValue="15.635104"/>
    </cacheField>
    <cacheField name="SR Paved Route Miles" numFmtId="164">
      <sharedItems containsSemiMixedTypes="0" containsString="0" containsNumber="1" minValue="123.26279100000001" maxValue="2046.414276999998"/>
    </cacheField>
    <cacheField name="SR Paved Lane Miles" numFmtId="164">
      <sharedItems containsSemiMixedTypes="0" containsString="0" containsNumber="1" minValue="246.52558200000001" maxValue="4583.0605749999941"/>
    </cacheField>
    <cacheField name="SR Unpaved Route Miles" numFmtId="164">
      <sharedItems containsSemiMixedTypes="0" containsString="0" containsNumber="1" minValue="0.56691500000000006" maxValue="187.73309900000001"/>
    </cacheField>
    <cacheField name="SR Unpaved Lane Miles" numFmtId="164">
      <sharedItems containsSemiMixedTypes="0" containsString="0" containsNumber="1" minValue="1.1338299999999999" maxValue="375.2219980000001"/>
    </cacheField>
    <cacheField name="Total Miles" numFmtId="164">
      <sharedItems containsSemiMixedTypes="0" containsString="0" containsNumber="1" minValue="197.49389500000001" maxValue="2480.7569359999979"/>
    </cacheField>
    <cacheField name="Total Lane Miles" numFmtId="164">
      <sharedItems containsSemiMixedTypes="0" containsString="0" containsNumber="1" minValue="369.44698599999998" maxValue="6253.1695629999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x v="0"/>
    <n v="2"/>
    <n v="8"/>
    <s v="Bertie"/>
    <n v="0"/>
    <n v="0"/>
    <n v="0"/>
    <n v="0"/>
    <n v="55.193817000000003"/>
    <n v="166.615781"/>
    <n v="108.21845999999999"/>
    <n v="216.4369199999999"/>
    <n v="0"/>
    <n v="0"/>
    <n v="427.03831600000018"/>
    <n v="854.07663200000036"/>
    <n v="57.749522000000013"/>
    <n v="115.499044"/>
    <n v="648.2001150000001"/>
    <n v="1237.1293330000003"/>
  </r>
  <r>
    <x v="0"/>
    <n v="1"/>
    <n v="15"/>
    <s v="Camden"/>
    <n v="0"/>
    <n v="0"/>
    <n v="0"/>
    <n v="0"/>
    <n v="19.829140999999989"/>
    <n v="69.678795000000008"/>
    <n v="26.72389299999999"/>
    <n v="53.447785999999986"/>
    <n v="0"/>
    <n v="0"/>
    <n v="155.17947799999999"/>
    <n v="310.26800600000001"/>
    <n v="12.669657000000001"/>
    <n v="25.339314000000009"/>
    <n v="214.40216899999999"/>
    <n v="433.394587"/>
  </r>
  <r>
    <x v="0"/>
    <n v="3"/>
    <n v="21"/>
    <s v="Chowan"/>
    <n v="0"/>
    <n v="0"/>
    <n v="0"/>
    <n v="0"/>
    <n v="15.963339"/>
    <n v="51.692920999999998"/>
    <n v="43.950930999999997"/>
    <n v="89.656948999999997"/>
    <n v="0"/>
    <n v="0"/>
    <n v="188.057478"/>
    <n v="376.37095599999992"/>
    <n v="11.681725"/>
    <n v="23.36345"/>
    <n v="259.65347299999996"/>
    <n v="517.72082599999999"/>
  </r>
  <r>
    <x v="0"/>
    <n v="1"/>
    <n v="27"/>
    <s v="Currituck"/>
    <n v="0"/>
    <n v="0"/>
    <n v="0"/>
    <n v="0"/>
    <n v="34.385638999999998"/>
    <n v="120.73108599999991"/>
    <n v="47.643635000000003"/>
    <n v="131.99350799999999"/>
    <n v="0"/>
    <n v="0"/>
    <n v="228.38550699999999"/>
    <n v="456.65413599999999"/>
    <n v="14.176050999999999"/>
    <n v="28.352101999999999"/>
    <n v="324.59083199999998"/>
    <n v="709.3787299999999"/>
  </r>
  <r>
    <x v="0"/>
    <n v="1"/>
    <n v="28"/>
    <s v="Dare"/>
    <n v="0"/>
    <n v="0"/>
    <n v="0"/>
    <n v="0"/>
    <n v="78.555342000000024"/>
    <n v="215.96804399999999"/>
    <n v="85.400610000000043"/>
    <n v="170.96871400000001"/>
    <n v="0"/>
    <n v="0"/>
    <n v="126.323739"/>
    <n v="252.94098299999999"/>
    <n v="5.5381419999999988"/>
    <n v="11.076283999999999"/>
    <n v="295.81783300000006"/>
    <n v="639.87774100000001"/>
  </r>
  <r>
    <x v="0"/>
    <n v="1"/>
    <n v="37"/>
    <s v="Gates"/>
    <n v="0"/>
    <n v="0"/>
    <n v="0"/>
    <n v="0"/>
    <n v="42.057580000000002"/>
    <n v="95.902445999999998"/>
    <n v="41.857055000000003"/>
    <n v="83.714110000000005"/>
    <n v="0"/>
    <n v="0"/>
    <n v="247.374043"/>
    <n v="494.54308600000002"/>
    <n v="32.007784000000001"/>
    <n v="64.015568000000002"/>
    <n v="363.29646200000002"/>
    <n v="674.15964200000008"/>
  </r>
  <r>
    <x v="0"/>
    <n v="2"/>
    <n v="46"/>
    <s v="Hertford"/>
    <n v="0"/>
    <n v="0"/>
    <n v="0"/>
    <n v="0"/>
    <n v="40.722881999999977"/>
    <n v="109.72902999999999"/>
    <n v="79.383990000000011"/>
    <n v="158.68564799999999"/>
    <n v="0"/>
    <n v="0"/>
    <n v="306.57544700000022"/>
    <n v="613.27431600000045"/>
    <n v="20.46942"/>
    <n v="40.938840000000013"/>
    <n v="447.15173900000025"/>
    <n v="881.68899400000043"/>
  </r>
  <r>
    <x v="0"/>
    <n v="3"/>
    <n v="48"/>
    <s v="Hyde"/>
    <n v="0"/>
    <n v="0"/>
    <n v="0"/>
    <n v="0"/>
    <n v="51.940994000000003"/>
    <n v="103.88198799999989"/>
    <n v="39.835960999999998"/>
    <n v="79.633543000000017"/>
    <n v="0"/>
    <n v="0"/>
    <n v="164.115117"/>
    <n v="328.23023399999988"/>
    <n v="25.297626000000001"/>
    <n v="50.595252000000002"/>
    <n v="281.18969799999996"/>
    <n v="511.74576499999978"/>
  </r>
  <r>
    <x v="0"/>
    <n v="3"/>
    <n v="58"/>
    <s v="Martin"/>
    <n v="0"/>
    <n v="0"/>
    <n v="0"/>
    <n v="0"/>
    <n v="67.648567000000014"/>
    <n v="221.8379580000001"/>
    <n v="92.028306000000015"/>
    <n v="184.05661199999989"/>
    <n v="0"/>
    <n v="0"/>
    <n v="385.49466799999999"/>
    <n v="771.48282099999994"/>
    <n v="31.153656000000002"/>
    <n v="62.307312000000003"/>
    <n v="576.325197"/>
    <n v="1177.377391"/>
  </r>
  <r>
    <x v="0"/>
    <n v="2"/>
    <n v="66"/>
    <s v="Northampton"/>
    <n v="7.5007330000000003"/>
    <n v="30.002932000000001"/>
    <n v="0"/>
    <n v="0"/>
    <n v="59.976008999999998"/>
    <n v="121.14267"/>
    <n v="92.561914999999999"/>
    <n v="185.52618400000009"/>
    <n v="0"/>
    <n v="0"/>
    <n v="417.67656899999997"/>
    <n v="835.39179399999989"/>
    <n v="29.174415"/>
    <n v="58.34883"/>
    <n v="606.88964099999998"/>
    <n v="1172.06358"/>
  </r>
  <r>
    <x v="0"/>
    <n v="1"/>
    <n v="70"/>
    <s v="Pasquotank"/>
    <n v="0"/>
    <n v="0"/>
    <n v="0"/>
    <n v="0"/>
    <n v="39.907182999999982"/>
    <n v="141.62345500000001"/>
    <n v="21.042999999999999"/>
    <n v="56.515862000000013"/>
    <n v="0"/>
    <n v="0"/>
    <n v="280.28629600000011"/>
    <n v="562.05048700000009"/>
    <n v="19.763078"/>
    <n v="39.242156000000001"/>
    <n v="360.9995570000001"/>
    <n v="760.18980400000009"/>
  </r>
  <r>
    <x v="0"/>
    <n v="1"/>
    <n v="72"/>
    <s v="Perquimans"/>
    <n v="0"/>
    <n v="0"/>
    <n v="0"/>
    <n v="0"/>
    <n v="21.144082000000001"/>
    <n v="76.804303999999973"/>
    <n v="10.040084999999999"/>
    <n v="20.080169999999988"/>
    <n v="0"/>
    <n v="0"/>
    <n v="280.13620500000002"/>
    <n v="560.88678800000014"/>
    <n v="11.827031"/>
    <n v="23.654062"/>
    <n v="323.147403"/>
    <n v="657.77126200000009"/>
  </r>
  <r>
    <x v="0"/>
    <n v="3"/>
    <n v="89"/>
    <s v="Tyrrell"/>
    <n v="0"/>
    <n v="0"/>
    <n v="0"/>
    <n v="0"/>
    <n v="22.707273000000001"/>
    <n v="62.607807999999991"/>
    <n v="30.156797999999991"/>
    <n v="60.31359599999999"/>
    <n v="0"/>
    <n v="0"/>
    <n v="123.26279100000001"/>
    <n v="246.52558200000001"/>
    <n v="21.367032999999999"/>
    <n v="42.734065999999999"/>
    <n v="197.49389500000001"/>
    <n v="369.44698599999998"/>
  </r>
  <r>
    <x v="0"/>
    <n v="3"/>
    <n v="94"/>
    <s v="Washington"/>
    <n v="0"/>
    <n v="0"/>
    <n v="0"/>
    <n v="0"/>
    <n v="26.422260999999999"/>
    <n v="105.689044"/>
    <n v="64.061807999999999"/>
    <n v="128.123616"/>
    <n v="0"/>
    <n v="0"/>
    <n v="202.28281100000001"/>
    <n v="404.44562200000001"/>
    <n v="23.860652999999999"/>
    <n v="47.721305999999998"/>
    <n v="316.62753300000003"/>
    <n v="638.25828200000001"/>
  </r>
  <r>
    <x v="1"/>
    <n v="1"/>
    <n v="7"/>
    <s v="Beaufort"/>
    <n v="0"/>
    <n v="0"/>
    <n v="0"/>
    <n v="0"/>
    <n v="71.830832999999984"/>
    <n v="201.51138000000009"/>
    <n v="120.23647800000001"/>
    <n v="244.99627400000011"/>
    <n v="0"/>
    <n v="0"/>
    <n v="646.34850899999958"/>
    <n v="1302.315278999999"/>
    <n v="54.363245000000013"/>
    <n v="108.72649"/>
    <n v="892.7790649999996"/>
    <n v="1748.8229329999992"/>
  </r>
  <r>
    <x v="1"/>
    <n v="2"/>
    <n v="16"/>
    <s v="Carteret"/>
    <n v="0"/>
    <n v="0"/>
    <n v="0"/>
    <n v="0"/>
    <n v="48.407186000000003"/>
    <n v="136.2781270000001"/>
    <n v="77.160783999999992"/>
    <n v="195.996082"/>
    <n v="0"/>
    <n v="0"/>
    <n v="294.04253000000011"/>
    <n v="598.64685499999996"/>
    <n v="9.4263769999999987"/>
    <n v="18.604289000000001"/>
    <n v="429.03687700000012"/>
    <n v="930.92106400000011"/>
  </r>
  <r>
    <x v="1"/>
    <n v="2"/>
    <n v="25"/>
    <s v="Craven"/>
    <n v="0"/>
    <n v="0"/>
    <n v="0"/>
    <n v="0"/>
    <n v="78.379741999999993"/>
    <n v="273.35519199999999"/>
    <n v="77.923314000000005"/>
    <n v="175.75348600000001"/>
    <n v="0"/>
    <n v="0"/>
    <n v="572.60524299999975"/>
    <n v="1159.827636999999"/>
    <n v="40.396892000000001"/>
    <n v="80.603784000000005"/>
    <n v="769.3051909999997"/>
    <n v="1608.936314999999"/>
  </r>
  <r>
    <x v="1"/>
    <n v="3"/>
    <n v="40"/>
    <s v="Greene"/>
    <n v="4.1787280000000004"/>
    <n v="16.714912000000002"/>
    <n v="0"/>
    <n v="0"/>
    <n v="35.749184"/>
    <n v="72.232427999999999"/>
    <n v="56.695431000000013"/>
    <n v="113.390862"/>
    <n v="0"/>
    <n v="0"/>
    <n v="357.15948700000013"/>
    <n v="714.17668800000024"/>
    <n v="14.950151999999999"/>
    <n v="29.900303999999998"/>
    <n v="468.73298200000011"/>
    <n v="916.51489000000026"/>
  </r>
  <r>
    <x v="1"/>
    <n v="3"/>
    <n v="52"/>
    <s v="Jones"/>
    <n v="0"/>
    <n v="0"/>
    <n v="0"/>
    <n v="0"/>
    <n v="37.147500000000001"/>
    <n v="124.685204"/>
    <n v="56.491885999999987"/>
    <n v="112.983772"/>
    <n v="0"/>
    <n v="0"/>
    <n v="234.58681200000001"/>
    <n v="469.17362400000002"/>
    <n v="12.731719999999999"/>
    <n v="25.463439999999999"/>
    <n v="340.95791800000001"/>
    <n v="706.84259999999995"/>
  </r>
  <r>
    <x v="1"/>
    <n v="3"/>
    <n v="54"/>
    <s v="Lenoir"/>
    <n v="2.8578549999999998"/>
    <n v="11.431419999999999"/>
    <n v="0"/>
    <n v="0"/>
    <n v="38.706046000000001"/>
    <n v="122.48540700000009"/>
    <n v="95.509237999999939"/>
    <n v="275.67947499999991"/>
    <n v="0"/>
    <n v="0"/>
    <n v="598.25187100000016"/>
    <n v="1211.7330059999999"/>
    <n v="24.976635000000002"/>
    <n v="49.953270000000003"/>
    <n v="760.30164500000012"/>
    <n v="1621.3293079999999"/>
  </r>
  <r>
    <x v="1"/>
    <n v="2"/>
    <n v="69"/>
    <s v="Pamlico"/>
    <n v="0"/>
    <n v="0"/>
    <n v="0"/>
    <n v="0"/>
    <n v="0"/>
    <n v="0"/>
    <n v="59.137630999999992"/>
    <n v="142.20560800000001"/>
    <n v="0"/>
    <n v="0"/>
    <n v="199.47053700000001"/>
    <n v="398.94107400000001"/>
    <n v="23.712568000000001"/>
    <n v="47.425136000000009"/>
    <n v="282.32073599999995"/>
    <n v="541.14668200000006"/>
  </r>
  <r>
    <x v="1"/>
    <n v="1"/>
    <n v="74"/>
    <s v="Pitt"/>
    <n v="13.243859"/>
    <n v="52.975436000000009"/>
    <n v="0"/>
    <n v="0"/>
    <n v="85.560587000000041"/>
    <n v="283.8433070000001"/>
    <n v="161.413399"/>
    <n v="390.98046999999991"/>
    <n v="0"/>
    <n v="0"/>
    <n v="826.70606399999997"/>
    <n v="1687.503845"/>
    <n v="50.156219"/>
    <n v="100.312438"/>
    <n v="1137.0801280000001"/>
    <n v="2415.303058"/>
  </r>
  <r>
    <x v="2"/>
    <n v="3"/>
    <n v="10"/>
    <s v="Brunswick"/>
    <n v="10.383635"/>
    <n v="41.534540000000007"/>
    <n v="0"/>
    <n v="0"/>
    <n v="72.001250000000013"/>
    <n v="264.8035340000003"/>
    <n v="155.5027180000001"/>
    <n v="323.94031600000011"/>
    <n v="0"/>
    <n v="0"/>
    <n v="564.86237199999982"/>
    <n v="1133.8587249999989"/>
    <n v="33.231377999999992"/>
    <n v="66.422756000000007"/>
    <n v="835.9813529999999"/>
    <n v="1764.1371149999993"/>
  </r>
  <r>
    <x v="2"/>
    <n v="2"/>
    <n v="31"/>
    <s v="Duplin"/>
    <n v="28.001653000000001"/>
    <n v="112.006612"/>
    <n v="0"/>
    <n v="0"/>
    <n v="40.636926000000003"/>
    <n v="102.945605"/>
    <n v="195.75829899999991"/>
    <n v="450.19328299999972"/>
    <n v="0"/>
    <n v="0"/>
    <n v="910.57899499999962"/>
    <n v="1821.6133380000001"/>
    <n v="23.149093000000001"/>
    <n v="46.298186000000008"/>
    <n v="1198.1249659999994"/>
    <n v="2486.7588379999997"/>
  </r>
  <r>
    <x v="2"/>
    <n v="3"/>
    <n v="65"/>
    <s v="New Hanover"/>
    <n v="15.836629"/>
    <n v="63.346516000000022"/>
    <n v="0"/>
    <n v="0"/>
    <n v="85.891696999999965"/>
    <n v="333.47277400000002"/>
    <n v="19.377044000000001"/>
    <n v="70.539378999999997"/>
    <n v="0"/>
    <n v="0"/>
    <n v="391.18423899999999"/>
    <n v="808.7916190000002"/>
    <n v="0.56691500000000006"/>
    <n v="1.1338299999999999"/>
    <n v="512.85652399999992"/>
    <n v="1276.1502880000003"/>
  </r>
  <r>
    <x v="2"/>
    <n v="1"/>
    <n v="67"/>
    <s v="Onslow"/>
    <n v="0"/>
    <n v="0"/>
    <n v="0"/>
    <n v="0"/>
    <n v="67.619996"/>
    <n v="264.7423520000001"/>
    <n v="94.450660999999997"/>
    <n v="265.24115699999999"/>
    <n v="0"/>
    <n v="0"/>
    <n v="725.50303800000029"/>
    <n v="1489.6087120000011"/>
    <n v="10.900416999999999"/>
    <n v="21.800833999999998"/>
    <n v="898.47411200000022"/>
    <n v="2019.5922210000012"/>
  </r>
  <r>
    <x v="2"/>
    <n v="1"/>
    <n v="71"/>
    <s v="Pender"/>
    <n v="25.683247000000001"/>
    <n v="102.73298800000001"/>
    <n v="0"/>
    <n v="0"/>
    <n v="70.952636000000012"/>
    <n v="193.803258"/>
    <n v="113.2076910000001"/>
    <n v="226.41538199999999"/>
    <n v="0"/>
    <n v="0"/>
    <n v="521.08485700000006"/>
    <n v="1042.11491"/>
    <n v="28.113159"/>
    <n v="56.226317999999999"/>
    <n v="759.04159000000016"/>
    <n v="1565.066538"/>
  </r>
  <r>
    <x v="2"/>
    <n v="2"/>
    <n v="82"/>
    <s v="Sampson"/>
    <n v="20.180215"/>
    <n v="80.720859999999988"/>
    <n v="0"/>
    <n v="0"/>
    <n v="114.2563659999999"/>
    <n v="253.8237569999998"/>
    <n v="142.16437400000001"/>
    <n v="326.88554199999987"/>
    <n v="0"/>
    <n v="0"/>
    <n v="1201.927506"/>
    <n v="2409.2834740000012"/>
    <n v="15.697113999999999"/>
    <n v="30.531227999999999"/>
    <n v="1494.2255749999999"/>
    <n v="3070.7136330000008"/>
  </r>
  <r>
    <x v="3"/>
    <n v="1"/>
    <n v="33"/>
    <s v="Edgecombe"/>
    <n v="0"/>
    <n v="0"/>
    <n v="0"/>
    <n v="0"/>
    <n v="82.964495999999968"/>
    <n v="228.57015999999999"/>
    <n v="154.41023499999989"/>
    <n v="317.41454699999991"/>
    <n v="0"/>
    <n v="0"/>
    <n v="479.21660699999978"/>
    <n v="968.21133799999996"/>
    <n v="10.196887"/>
    <n v="20.393774000000001"/>
    <n v="726.78822499999956"/>
    <n v="1514.1960449999997"/>
  </r>
  <r>
    <x v="3"/>
    <n v="1"/>
    <n v="42"/>
    <s v="Halifax"/>
    <n v="22.998563999999998"/>
    <n v="91.994255999999979"/>
    <n v="0"/>
    <n v="0"/>
    <n v="57.259775000000012"/>
    <n v="123.92218800000001"/>
    <n v="168.1439850000001"/>
    <n v="344.38644500000032"/>
    <n v="0"/>
    <n v="0"/>
    <n v="633.55804399999965"/>
    <n v="1271.82754"/>
    <n v="46.493159999999989"/>
    <n v="92.986319999999978"/>
    <n v="928.45352799999978"/>
    <n v="1832.1304290000003"/>
  </r>
  <r>
    <x v="3"/>
    <n v="3"/>
    <n v="51"/>
    <s v="Johnston"/>
    <n v="68.830610000000064"/>
    <n v="276.80741799999998"/>
    <n v="0"/>
    <n v="0"/>
    <n v="94.742553000000044"/>
    <n v="284.90909899999991"/>
    <n v="166.35585199999991"/>
    <n v="348.63791400000002"/>
    <n v="0"/>
    <n v="0"/>
    <n v="1549.2615319999979"/>
    <n v="3105.4446349999971"/>
    <n v="18.297865000000002"/>
    <n v="34.897446000000009"/>
    <n v="1897.4884119999979"/>
    <n v="4015.7990659999969"/>
  </r>
  <r>
    <x v="3"/>
    <n v="2"/>
    <n v="64"/>
    <s v="Nash"/>
    <n v="26.225756000000001"/>
    <n v="104.903024"/>
    <n v="0"/>
    <n v="0"/>
    <n v="98.684152999999952"/>
    <n v="325.9588399999999"/>
    <n v="131.35173900000001"/>
    <n v="283.34777200000002"/>
    <n v="0"/>
    <n v="0"/>
    <n v="817.75688799999966"/>
    <n v="1677.1182879999999"/>
    <n v="20.729352000000009"/>
    <n v="41.458703999999997"/>
    <n v="1094.7478879999996"/>
    <n v="2391.3279239999997"/>
  </r>
  <r>
    <x v="3"/>
    <n v="3"/>
    <n v="96"/>
    <s v="Wayne"/>
    <n v="32.247028"/>
    <n v="128.98811200000009"/>
    <n v="0"/>
    <n v="0"/>
    <n v="95.064083999999994"/>
    <n v="287.38152700000012"/>
    <n v="93.105176"/>
    <n v="196.00046499999991"/>
    <n v="0"/>
    <n v="0"/>
    <n v="905.55599999999993"/>
    <n v="1825.3263489999999"/>
    <n v="14.967441000000001"/>
    <n v="29.934881999999991"/>
    <n v="1140.9397289999999"/>
    <n v="2437.696453"/>
  </r>
  <r>
    <x v="3"/>
    <n v="2"/>
    <n v="98"/>
    <s v="Wilson"/>
    <n v="43.683795000000003"/>
    <n v="176.978814"/>
    <n v="0"/>
    <n v="0"/>
    <n v="59.781582"/>
    <n v="201.10750600000009"/>
    <n v="74.237753000000012"/>
    <n v="187.27514899999991"/>
    <n v="0"/>
    <n v="0"/>
    <n v="560.81179500000007"/>
    <n v="1153.0505659999999"/>
    <n v="17.673359999999999"/>
    <n v="35.026720999999988"/>
    <n v="756.18828500000006"/>
    <n v="1718.4120349999998"/>
  </r>
  <r>
    <x v="4"/>
    <n v="2"/>
    <n v="32"/>
    <s v="Durham"/>
    <n v="35.960026999999997"/>
    <n v="211.04386800000009"/>
    <n v="0"/>
    <n v="0"/>
    <n v="47.882469999999998"/>
    <n v="173.64601300000001"/>
    <n v="65.730975999999998"/>
    <n v="211.49154900000011"/>
    <n v="0"/>
    <n v="0"/>
    <n v="574.56273800000008"/>
    <n v="1221.2618270000009"/>
    <n v="26.326644000000002"/>
    <n v="52.653288000000003"/>
    <n v="750.46285499999999"/>
    <n v="1817.4432570000013"/>
  </r>
  <r>
    <x v="4"/>
    <n v="3"/>
    <n v="35"/>
    <s v="Franklin"/>
    <n v="0"/>
    <n v="0"/>
    <n v="0"/>
    <n v="0"/>
    <n v="43.776025999999987"/>
    <n v="133.03715600000001"/>
    <n v="106.229124"/>
    <n v="212.82132500000009"/>
    <n v="0"/>
    <n v="0"/>
    <n v="692.66077799999982"/>
    <n v="1386.677477"/>
    <n v="28.63589"/>
    <n v="57.027495000000002"/>
    <n v="871.3018179999998"/>
    <n v="1732.5359579999999"/>
  </r>
  <r>
    <x v="4"/>
    <n v="2"/>
    <n v="39"/>
    <s v="Granville"/>
    <n v="23.590312999999998"/>
    <n v="94.361252000000007"/>
    <n v="0"/>
    <n v="0"/>
    <n v="58.892556999999996"/>
    <n v="120.0246999999999"/>
    <n v="56.298910999999997"/>
    <n v="114.33251"/>
    <n v="0"/>
    <n v="0"/>
    <n v="676.86155799999995"/>
    <n v="1354.0558900000001"/>
    <n v="65.049240000000012"/>
    <n v="126.28057"/>
    <n v="880.69257900000002"/>
    <n v="1682.7743519999999"/>
  </r>
  <r>
    <x v="4"/>
    <n v="2"/>
    <n v="73"/>
    <s v="Person"/>
    <n v="0"/>
    <n v="0"/>
    <n v="0"/>
    <n v="0"/>
    <n v="44.728388000000002"/>
    <n v="123.111946"/>
    <n v="49.298166000000002"/>
    <n v="100.68545900000009"/>
    <n v="0"/>
    <n v="0"/>
    <n v="530.88768200000015"/>
    <n v="1062.59674"/>
    <n v="44.307586000000001"/>
    <n v="88.615171999999987"/>
    <n v="669.2218220000002"/>
    <n v="1286.394145"/>
  </r>
  <r>
    <x v="4"/>
    <n v="3"/>
    <n v="91"/>
    <s v="Vance"/>
    <n v="14.615097"/>
    <n v="58.460388000000009"/>
    <n v="0"/>
    <n v="0"/>
    <n v="42.080214999999988"/>
    <n v="122.407792"/>
    <n v="25.006222999999999"/>
    <n v="54.503144000000013"/>
    <n v="0"/>
    <n v="0"/>
    <n v="370.97052000000002"/>
    <n v="754.97360800000013"/>
    <n v="17.062805999999998"/>
    <n v="34.125611999999997"/>
    <n v="469.73486100000002"/>
    <n v="990.3449320000002"/>
  </r>
  <r>
    <x v="4"/>
    <n v="1"/>
    <n v="92"/>
    <s v="Wake"/>
    <n v="81.237674999999953"/>
    <n v="526.88589600000012"/>
    <n v="0"/>
    <n v="0"/>
    <n v="142.66078700000011"/>
    <n v="613.38121699999965"/>
    <n v="156.86386999999979"/>
    <n v="529.84187499999985"/>
    <n v="0"/>
    <n v="0"/>
    <n v="2046.414276999998"/>
    <n v="4583.0605749999941"/>
    <n v="53.580326999999997"/>
    <n v="106.843057"/>
    <n v="2480.7569359999979"/>
    <n v="6253.169562999994"/>
  </r>
  <r>
    <x v="4"/>
    <n v="3"/>
    <n v="93"/>
    <s v="Warren"/>
    <n v="10.474812999999999"/>
    <n v="41.899251999999997"/>
    <n v="0"/>
    <n v="0"/>
    <n v="49.85812700000001"/>
    <n v="101.168485"/>
    <n v="39.142372000000002"/>
    <n v="78.284744000000018"/>
    <n v="0"/>
    <n v="0"/>
    <n v="496.94888100000009"/>
    <n v="993.89776200000028"/>
    <n v="53.635852999999997"/>
    <n v="104.22970599999999"/>
    <n v="650.06004600000006"/>
    <n v="1215.2502430000004"/>
  </r>
  <r>
    <x v="5"/>
    <n v="3"/>
    <n v="9"/>
    <s v="Bladen"/>
    <n v="0"/>
    <n v="0"/>
    <n v="0"/>
    <n v="0"/>
    <n v="30.779240000000001"/>
    <n v="67.48380800000001"/>
    <n v="255.65600500000011"/>
    <n v="565.68321999999978"/>
    <n v="0"/>
    <n v="0"/>
    <n v="538.41873199999998"/>
    <n v="1076.837464"/>
    <n v="49.952369000000012"/>
    <n v="99.244738000000012"/>
    <n v="874.80634600000008"/>
    <n v="1710.0044919999998"/>
  </r>
  <r>
    <x v="5"/>
    <n v="3"/>
    <n v="24"/>
    <s v="Columbus"/>
    <n v="0"/>
    <n v="0"/>
    <n v="0"/>
    <n v="0"/>
    <n v="113.49547800000001"/>
    <n v="332.05154699999991"/>
    <n v="155.590677"/>
    <n v="314.56537200000002"/>
    <n v="0"/>
    <n v="0"/>
    <n v="888.88359900000023"/>
    <n v="1778.3554740000011"/>
    <n v="84.558901999999989"/>
    <n v="169.11780400000001"/>
    <n v="1242.5286560000002"/>
    <n v="2424.9723930000009"/>
  </r>
  <r>
    <x v="5"/>
    <n v="2"/>
    <n v="26"/>
    <s v="Cumberland"/>
    <n v="52.824786999999993"/>
    <n v="214.73085399999999"/>
    <n v="15.128034"/>
    <n v="60.512135999999998"/>
    <n v="61.174215000000032"/>
    <n v="203.30688100000009"/>
    <n v="118.45653299999999"/>
    <n v="388.77542000000011"/>
    <n v="0"/>
    <n v="0"/>
    <n v="958.56577100000129"/>
    <n v="2071.862047000001"/>
    <n v="20.004496"/>
    <n v="39.139866000000012"/>
    <n v="1226.1538360000013"/>
    <n v="2939.1873380000011"/>
  </r>
  <r>
    <x v="5"/>
    <n v="2"/>
    <n v="43"/>
    <s v="Harnett"/>
    <n v="8.8689330000000002"/>
    <n v="35.475732000000001"/>
    <n v="0"/>
    <n v="0"/>
    <n v="62.618461999999987"/>
    <n v="162.54638199999999"/>
    <n v="111.75182"/>
    <n v="255.34895900000001"/>
    <n v="0"/>
    <n v="0"/>
    <n v="986.42142100000001"/>
    <n v="1988.6327719999999"/>
    <n v="24.242550000000001"/>
    <n v="48.485100000000003"/>
    <n v="1193.903186"/>
    <n v="2442.0038450000002"/>
  </r>
  <r>
    <x v="5"/>
    <n v="1"/>
    <n v="78"/>
    <s v="Robeson"/>
    <n v="57.865689999999987"/>
    <n v="232.6841160000001"/>
    <n v="0"/>
    <n v="0"/>
    <n v="75.933020000000027"/>
    <n v="183.475154"/>
    <n v="219.0694"/>
    <n v="459.00166699999971"/>
    <n v="0"/>
    <n v="0"/>
    <n v="1370.8523240000011"/>
    <n v="2750.792006000001"/>
    <n v="60.47351900000001"/>
    <n v="120.088038"/>
    <n v="1784.1939530000013"/>
    <n v="3625.9529430000011"/>
  </r>
  <r>
    <x v="6"/>
    <n v="1"/>
    <n v="1"/>
    <s v="Alamance"/>
    <n v="16.012976999999999"/>
    <n v="128.10381599999999"/>
    <n v="0"/>
    <n v="0"/>
    <n v="17.969390000000001"/>
    <n v="58.690723999999967"/>
    <n v="123.420203"/>
    <n v="284.76769900000022"/>
    <n v="0"/>
    <n v="0"/>
    <n v="798.45456000000036"/>
    <n v="1624.255449"/>
    <n v="13.475858000000001"/>
    <n v="26.951716000000001"/>
    <n v="969.33298800000034"/>
    <n v="2095.8176880000001"/>
  </r>
  <r>
    <x v="6"/>
    <n v="3"/>
    <n v="17"/>
    <s v="Caswell"/>
    <n v="0"/>
    <n v="0"/>
    <n v="0"/>
    <n v="0"/>
    <n v="31.531801999999999"/>
    <n v="75.030776000000003"/>
    <n v="90.418461000000008"/>
    <n v="180.83692199999999"/>
    <n v="0"/>
    <n v="0"/>
    <n v="461.66752300000007"/>
    <n v="923.56373600000006"/>
    <n v="40.161279999999998"/>
    <n v="80.306626999999992"/>
    <n v="623.77906600000006"/>
    <n v="1179.4314340000001"/>
  </r>
  <r>
    <x v="6"/>
    <n v="2"/>
    <n v="41"/>
    <s v="Guilford"/>
    <n v="112.000524"/>
    <n v="661.57137000000012"/>
    <n v="0"/>
    <n v="0"/>
    <n v="98.839300999999978"/>
    <n v="395.07406300000002"/>
    <n v="98.853541999999976"/>
    <n v="219.08591499999989"/>
    <n v="0"/>
    <n v="0"/>
    <n v="1552.263944"/>
    <n v="3352.6097689999979"/>
    <n v="45.341143000000002"/>
    <n v="90.483198999999999"/>
    <n v="1907.2984540000002"/>
    <n v="4628.3411169999981"/>
  </r>
  <r>
    <x v="6"/>
    <n v="1"/>
    <n v="68"/>
    <s v="Orange"/>
    <n v="27.826827999999999"/>
    <n v="143.82084399999999"/>
    <n v="0"/>
    <n v="0"/>
    <n v="30.264005000000001"/>
    <n v="77.442293000000006"/>
    <n v="68.393385000000009"/>
    <n v="158.11546200000001"/>
    <n v="0"/>
    <n v="0"/>
    <n v="710.40899600000012"/>
    <n v="1438.476611000001"/>
    <n v="23.360690000000002"/>
    <n v="46.707463999999987"/>
    <n v="860.25390400000015"/>
    <n v="1817.8552100000011"/>
  </r>
  <r>
    <x v="6"/>
    <n v="3"/>
    <n v="79"/>
    <s v="Rockingham"/>
    <n v="2.366841"/>
    <n v="9.4673639999999999"/>
    <n v="0"/>
    <n v="0"/>
    <n v="113.186013"/>
    <n v="327.81552099999999"/>
    <n v="104.484951"/>
    <n v="232.35506000000001"/>
    <n v="0"/>
    <n v="0"/>
    <n v="913.09405700000048"/>
    <n v="1835.9639080000011"/>
    <n v="87.269325999999992"/>
    <n v="174.53865200000001"/>
    <n v="1220.4011880000005"/>
    <n v="2405.601853000001"/>
  </r>
  <r>
    <x v="7"/>
    <n v="1"/>
    <n v="19"/>
    <s v="Chatham"/>
    <n v="0"/>
    <n v="0"/>
    <n v="0"/>
    <n v="0"/>
    <n v="97.36886299999999"/>
    <n v="346.26333000000011"/>
    <n v="63.135395000000003"/>
    <n v="126.27079000000001"/>
    <n v="0"/>
    <n v="0"/>
    <n v="909.55657299999984"/>
    <n v="1824.237363"/>
    <n v="60.086125000000003"/>
    <n v="120.17225000000001"/>
    <n v="1130.1469559999998"/>
    <n v="2296.771483"/>
  </r>
  <r>
    <x v="7"/>
    <n v="2"/>
    <n v="47"/>
    <s v="Hoke"/>
    <n v="0"/>
    <n v="0"/>
    <n v="0"/>
    <n v="0"/>
    <n v="27.016698999999999"/>
    <n v="66.040164000000019"/>
    <n v="33.229680999999999"/>
    <n v="66.802682000000004"/>
    <n v="0"/>
    <n v="0"/>
    <n v="450.1954070000001"/>
    <n v="900.21805900000015"/>
    <n v="9.5075760000000002"/>
    <n v="19.015152"/>
    <n v="519.94936300000006"/>
    <n v="1033.0609050000003"/>
  </r>
  <r>
    <x v="7"/>
    <n v="2"/>
    <n v="53"/>
    <s v="Lee"/>
    <n v="0"/>
    <n v="0"/>
    <n v="0"/>
    <n v="0"/>
    <n v="60.925039000000012"/>
    <n v="218.36285499999991"/>
    <n v="30.864802000000001"/>
    <n v="75.263823000000002"/>
    <n v="0"/>
    <n v="0"/>
    <n v="400.80399299999999"/>
    <n v="805.09538500000008"/>
    <n v="11.885251"/>
    <n v="23.770502"/>
    <n v="504.479085"/>
    <n v="1098.7220629999999"/>
  </r>
  <r>
    <x v="7"/>
    <n v="1"/>
    <n v="62"/>
    <s v="Montgomery"/>
    <n v="24.489080999999999"/>
    <n v="97.956323999999995"/>
    <n v="0"/>
    <n v="0"/>
    <n v="24.671353"/>
    <n v="49.859054"/>
    <n v="104.317762"/>
    <n v="234.251439"/>
    <n v="0"/>
    <n v="0"/>
    <n v="484.73908699999998"/>
    <n v="969.55231799999979"/>
    <n v="40.277881999999998"/>
    <n v="80.555764000000011"/>
    <n v="678.49516499999993"/>
    <n v="1351.6191349999999"/>
  </r>
  <r>
    <x v="7"/>
    <n v="2"/>
    <n v="63"/>
    <s v="Moore"/>
    <n v="0"/>
    <n v="0"/>
    <n v="0"/>
    <n v="0"/>
    <n v="59.023351000000019"/>
    <n v="179.20924500000001"/>
    <n v="132.629223"/>
    <n v="288.32347700000003"/>
    <n v="0"/>
    <n v="0"/>
    <n v="838.04327599999999"/>
    <n v="1683.0727119999999"/>
    <n v="50.707724000000013"/>
    <n v="101.332606"/>
    <n v="1080.4035740000002"/>
    <n v="2150.6054340000001"/>
  </r>
  <r>
    <x v="7"/>
    <n v="1"/>
    <n v="76"/>
    <s v="Randolph"/>
    <n v="46.817725000000017"/>
    <n v="201.919366"/>
    <n v="0"/>
    <n v="0"/>
    <n v="84.474459999999993"/>
    <n v="263.64902799999999"/>
    <n v="97.910927000000001"/>
    <n v="210.0952649999999"/>
    <n v="0"/>
    <n v="0"/>
    <n v="1434.4644560000011"/>
    <n v="2885.726431000001"/>
    <n v="67.223204999999993"/>
    <n v="134.44640999999999"/>
    <n v="1730.8907730000012"/>
    <n v="3561.3900900000008"/>
  </r>
  <r>
    <x v="7"/>
    <n v="2"/>
    <n v="77"/>
    <s v="Richmond"/>
    <n v="13.001569"/>
    <n v="52.006276"/>
    <n v="0"/>
    <n v="0"/>
    <n v="80.573980999999989"/>
    <n v="271.83836299999979"/>
    <n v="46.233639999999987"/>
    <n v="92.467280000000045"/>
    <n v="0"/>
    <n v="0"/>
    <n v="612.06119200000001"/>
    <n v="1225.7213609999999"/>
    <n v="34.282887000000002"/>
    <n v="68.56577399999999"/>
    <n v="786.15326899999991"/>
    <n v="1642.0332799999996"/>
  </r>
  <r>
    <x v="7"/>
    <n v="2"/>
    <n v="83"/>
    <s v="Scotland"/>
    <n v="0"/>
    <n v="0"/>
    <n v="0"/>
    <n v="0"/>
    <n v="74.684972000000016"/>
    <n v="202.416448"/>
    <n v="26.050163000000001"/>
    <n v="52.100326000000003"/>
    <n v="0"/>
    <n v="0"/>
    <n v="426.14883400000002"/>
    <n v="852.55366800000013"/>
    <n v="27.724183"/>
    <n v="55.448366"/>
    <n v="554.60815200000002"/>
    <n v="1107.0704420000002"/>
  </r>
  <r>
    <x v="8"/>
    <n v="1"/>
    <n v="29"/>
    <s v="Davidson"/>
    <n v="41.012605999999998"/>
    <n v="221.00805"/>
    <n v="0"/>
    <n v="0"/>
    <n v="37.619698999999997"/>
    <n v="119.7165370000001"/>
    <n v="128.20849100000009"/>
    <n v="279.3911580000003"/>
    <n v="0"/>
    <n v="0"/>
    <n v="1290.351515999999"/>
    <n v="2601.9401559999978"/>
    <n v="42.957774000000001"/>
    <n v="85.915548000000001"/>
    <n v="1540.1500859999992"/>
    <n v="3222.0559009999984"/>
  </r>
  <r>
    <x v="8"/>
    <n v="2"/>
    <n v="30"/>
    <s v="Davie"/>
    <n v="19.234631"/>
    <n v="81.574762000000021"/>
    <n v="0"/>
    <n v="0"/>
    <n v="54.178856999999972"/>
    <n v="110.89320099999991"/>
    <n v="32.143724000000013"/>
    <n v="65.518789999999996"/>
    <n v="0"/>
    <n v="0"/>
    <n v="400.54213299999992"/>
    <n v="801.08426599999973"/>
    <n v="16.254722000000001"/>
    <n v="32.49614900000001"/>
    <n v="522.35406699999987"/>
    <n v="1059.0710189999995"/>
  </r>
  <r>
    <x v="8"/>
    <n v="2"/>
    <n v="34"/>
    <s v="Forsyth"/>
    <n v="37.136497000000013"/>
    <n v="175.282318"/>
    <n v="0"/>
    <n v="0"/>
    <n v="76.773355999999964"/>
    <n v="271.68696100000011"/>
    <n v="88.147776999999991"/>
    <n v="283.40065400000009"/>
    <n v="0"/>
    <n v="0"/>
    <n v="775.4602809999999"/>
    <n v="1650.9438190000001"/>
    <n v="15.060314999999999"/>
    <n v="30.064857"/>
    <n v="992.57822599999986"/>
    <n v="2381.313752"/>
  </r>
  <r>
    <x v="8"/>
    <n v="1"/>
    <n v="80"/>
    <s v="Rowan"/>
    <n v="19.379033"/>
    <n v="155.032264"/>
    <n v="0"/>
    <n v="0"/>
    <n v="60.668553999999993"/>
    <n v="197.87431900000001"/>
    <n v="56.438896"/>
    <n v="116.033483"/>
    <n v="0"/>
    <n v="0"/>
    <n v="1007.194285"/>
    <n v="2029.082277"/>
    <n v="36.524186999999998"/>
    <n v="73.04837400000001"/>
    <n v="1180.2049549999999"/>
    <n v="2498.0223430000001"/>
  </r>
  <r>
    <x v="8"/>
    <n v="2"/>
    <n v="85"/>
    <s v="Stokes"/>
    <n v="0"/>
    <n v="0"/>
    <n v="0"/>
    <n v="0"/>
    <n v="17.478248000000001"/>
    <n v="48.120891999999998"/>
    <n v="126.058865"/>
    <n v="252.11773000000011"/>
    <n v="0"/>
    <n v="0"/>
    <n v="702.57750299999987"/>
    <n v="1406.276523999999"/>
    <n v="57.42588499999998"/>
    <n v="114.85177"/>
    <n v="903.54050099999984"/>
    <n v="1706.515145999999"/>
  </r>
  <r>
    <x v="9"/>
    <n v="3"/>
    <n v="4"/>
    <s v="Anson"/>
    <n v="0"/>
    <n v="0"/>
    <n v="0"/>
    <n v="0"/>
    <n v="53.067487999999997"/>
    <n v="157.50240400000001"/>
    <n v="72.749633000000017"/>
    <n v="145.49926600000001"/>
    <n v="0"/>
    <n v="0"/>
    <n v="649.77988099999993"/>
    <n v="1299.5745019999999"/>
    <n v="32.573717000000002"/>
    <n v="65.147434000000004"/>
    <n v="808.17071899999996"/>
    <n v="1602.576172"/>
  </r>
  <r>
    <x v="9"/>
    <n v="1"/>
    <n v="13"/>
    <s v="Cabarrus"/>
    <n v="14.106960000000001"/>
    <n v="121.394858"/>
    <n v="0"/>
    <n v="0"/>
    <n v="32.710065999999998"/>
    <n v="98.001384999999999"/>
    <n v="81.467756000000023"/>
    <n v="225.79604599999999"/>
    <n v="0"/>
    <n v="0"/>
    <n v="674.06416800000056"/>
    <n v="1397.04702"/>
    <n v="13.618665"/>
    <n v="27.23733"/>
    <n v="815.96761500000048"/>
    <n v="1842.239309"/>
  </r>
  <r>
    <x v="9"/>
    <n v="2"/>
    <n v="60"/>
    <s v="Mecklenburg"/>
    <n v="121.529481"/>
    <n v="824.25477199999955"/>
    <n v="0"/>
    <n v="0"/>
    <n v="52.547907000000023"/>
    <n v="229.93220700000001"/>
    <n v="149.55365499999999"/>
    <n v="543.17856899999958"/>
    <n v="0"/>
    <n v="0"/>
    <n v="647.51665899999989"/>
    <n v="1478.406341000001"/>
    <n v="11.070499999999999"/>
    <n v="22.140999999999998"/>
    <n v="982.21820200000002"/>
    <n v="3075.7718890000006"/>
  </r>
  <r>
    <x v="9"/>
    <n v="1"/>
    <n v="84"/>
    <s v="Stanly"/>
    <n v="0"/>
    <n v="0"/>
    <n v="0"/>
    <n v="0"/>
    <n v="28.51286300000001"/>
    <n v="82.492915999999965"/>
    <n v="97.575796000000025"/>
    <n v="245.89760299999989"/>
    <n v="0"/>
    <n v="0"/>
    <n v="695.88287699999989"/>
    <n v="1394.5292380000001"/>
    <n v="23.085052999999991"/>
    <n v="46.170105999999997"/>
    <n v="845.05658899999992"/>
    <n v="1722.9197569999999"/>
  </r>
  <r>
    <x v="9"/>
    <n v="3"/>
    <n v="90"/>
    <s v="Union"/>
    <n v="0"/>
    <n v="0"/>
    <n v="0"/>
    <n v="0"/>
    <n v="70.787760999999975"/>
    <n v="270.35247700000002"/>
    <n v="121.4074759999999"/>
    <n v="252.7433769999999"/>
    <n v="0"/>
    <n v="0"/>
    <n v="1392.0512219999989"/>
    <n v="2799.7218440000001"/>
    <n v="20.18637"/>
    <n v="40.372739999999993"/>
    <n v="1604.4328289999987"/>
    <n v="3322.8176979999998"/>
  </r>
  <r>
    <x v="10"/>
    <n v="1"/>
    <n v="3"/>
    <s v="Alleghany"/>
    <n v="0"/>
    <n v="0"/>
    <n v="0"/>
    <n v="0"/>
    <n v="31.947901999999999"/>
    <n v="63.895804000000012"/>
    <n v="52.633600000000001"/>
    <n v="105.36320000000001"/>
    <n v="0"/>
    <n v="0"/>
    <n v="302.61843599999992"/>
    <n v="605.18566099999987"/>
    <n v="60.415191999999998"/>
    <n v="120.830384"/>
    <n v="447.61512999999991"/>
    <n v="774.44466499999987"/>
  </r>
  <r>
    <x v="10"/>
    <n v="3"/>
    <n v="5"/>
    <s v="Ashe"/>
    <n v="0"/>
    <n v="0"/>
    <n v="0"/>
    <n v="0"/>
    <n v="31.280840999999999"/>
    <n v="95.650124999999974"/>
    <n v="87.427805000000006"/>
    <n v="174.85561000000001"/>
    <n v="0"/>
    <n v="0"/>
    <n v="485.44775900000042"/>
    <n v="971.93349800000055"/>
    <n v="187.73309900000001"/>
    <n v="375.2219980000001"/>
    <n v="791.88950400000044"/>
    <n v="1242.4392330000005"/>
  </r>
  <r>
    <x v="10"/>
    <n v="2"/>
    <n v="6"/>
    <s v="Avery"/>
    <n v="0"/>
    <n v="0"/>
    <n v="0"/>
    <n v="0"/>
    <n v="44.702313999999987"/>
    <n v="91.548265999999998"/>
    <n v="42.165576000000001"/>
    <n v="88.782763000000017"/>
    <n v="0"/>
    <n v="0"/>
    <n v="197.82565600000001"/>
    <n v="395.65131199999979"/>
    <n v="50.432819000000002"/>
    <n v="100.865638"/>
    <n v="335.12636499999996"/>
    <n v="575.98234099999979"/>
  </r>
  <r>
    <x v="10"/>
    <n v="2"/>
    <n v="14"/>
    <s v="Caldwell"/>
    <n v="0"/>
    <n v="0"/>
    <n v="0"/>
    <n v="0"/>
    <n v="66.155319999999989"/>
    <n v="217.35668699999999"/>
    <n v="44.491661000000001"/>
    <n v="91.011333999999977"/>
    <n v="7.8175520000000001"/>
    <n v="15.635104"/>
    <n v="494.02564800000027"/>
    <n v="1008.120066"/>
    <n v="74.174883999999992"/>
    <n v="148.34912600000001"/>
    <n v="686.66506500000025"/>
    <n v="1316.488087"/>
  </r>
  <r>
    <x v="10"/>
    <n v="1"/>
    <n v="86"/>
    <s v="Surry"/>
    <n v="35.808081999999999"/>
    <n v="143.232328"/>
    <n v="0"/>
    <n v="0"/>
    <n v="58.50106199999999"/>
    <n v="174.679925"/>
    <n v="81.487897999999973"/>
    <n v="177.81782999999999"/>
    <n v="0"/>
    <n v="0"/>
    <n v="902.11931400000026"/>
    <n v="1806.6776160000011"/>
    <n v="44.939421000000003"/>
    <n v="89.358737000000005"/>
    <n v="1122.8557770000002"/>
    <n v="2302.4076990000012"/>
  </r>
  <r>
    <x v="10"/>
    <n v="2"/>
    <n v="95"/>
    <s v="Watauga"/>
    <n v="0"/>
    <n v="0"/>
    <n v="0"/>
    <n v="0"/>
    <n v="56.555968000000007"/>
    <n v="164.8965280000001"/>
    <n v="34.362400999999998"/>
    <n v="75.614168999999976"/>
    <n v="0"/>
    <n v="0"/>
    <n v="362.84254499999997"/>
    <n v="727.44509000000005"/>
    <n v="113.859244"/>
    <n v="226.39039299999999"/>
    <n v="567.62015799999995"/>
    <n v="967.9557870000001"/>
  </r>
  <r>
    <x v="10"/>
    <n v="3"/>
    <n v="97"/>
    <s v="Wilkes"/>
    <n v="0"/>
    <n v="0"/>
    <n v="0"/>
    <n v="0"/>
    <n v="49.145139999999998"/>
    <n v="174.57762099999991"/>
    <n v="101.25084200000001"/>
    <n v="225.60639999999989"/>
    <n v="0"/>
    <n v="0"/>
    <n v="992.80173500000001"/>
    <n v="1986.212573"/>
    <n v="171.29761300000001"/>
    <n v="342.59522600000003"/>
    <n v="1314.49533"/>
    <n v="2386.3965939999998"/>
  </r>
  <r>
    <x v="10"/>
    <n v="1"/>
    <n v="99"/>
    <s v="Yadkin"/>
    <n v="13.754918"/>
    <n v="55.019672"/>
    <n v="0"/>
    <n v="0"/>
    <n v="53.441083999999996"/>
    <n v="150.95258200000001"/>
    <n v="23.515304"/>
    <n v="49.850607999999987"/>
    <n v="0"/>
    <n v="0"/>
    <n v="596.27486699999997"/>
    <n v="1192.969666"/>
    <n v="30.567226999999999"/>
    <n v="61.134453999999998"/>
    <n v="717.55340000000001"/>
    <n v="1448.7925279999999"/>
  </r>
  <r>
    <x v="11"/>
    <n v="2"/>
    <n v="2"/>
    <s v="Alexander"/>
    <n v="0"/>
    <n v="0"/>
    <n v="0"/>
    <n v="0"/>
    <n v="18.878387"/>
    <n v="37.756773999999993"/>
    <n v="37.309325000000001"/>
    <n v="76.436897000000002"/>
    <n v="0"/>
    <n v="0"/>
    <n v="488.66076700000002"/>
    <n v="977.75353400000017"/>
    <n v="41.684238000000008"/>
    <n v="83.368476000000015"/>
    <n v="586.53271700000005"/>
    <n v="1091.9472050000002"/>
  </r>
  <r>
    <x v="11"/>
    <n v="3"/>
    <n v="18"/>
    <s v="Catawba"/>
    <n v="19.734193000000001"/>
    <n v="78.936772000000019"/>
    <n v="0"/>
    <n v="0"/>
    <n v="47.293657000000017"/>
    <n v="157.922642"/>
    <n v="89.454725000000053"/>
    <n v="221.83522500000001"/>
    <n v="0"/>
    <n v="0"/>
    <n v="900.90922299999977"/>
    <n v="1849.4192059999989"/>
    <n v="11.761768999999999"/>
    <n v="23.523537999999999"/>
    <n v="1069.1535669999998"/>
    <n v="2308.1138449999989"/>
  </r>
  <r>
    <x v="11"/>
    <n v="1"/>
    <n v="23"/>
    <s v="Cleveland"/>
    <n v="8.2077810000000007"/>
    <n v="32.831124000000003"/>
    <n v="0"/>
    <n v="0"/>
    <n v="41.538874000000007"/>
    <n v="146.77498399999999"/>
    <n v="137.71508299999991"/>
    <n v="298.94159000000002"/>
    <n v="0"/>
    <n v="0"/>
    <n v="984.51261100000022"/>
    <n v="1982.680160000001"/>
    <n v="36.222675000000002"/>
    <n v="72.445350000000005"/>
    <n v="1208.1970240000001"/>
    <n v="2461.2278580000011"/>
  </r>
  <r>
    <x v="11"/>
    <n v="1"/>
    <n v="36"/>
    <s v="Gaston"/>
    <n v="19.424980999999999"/>
    <n v="116.44139800000001"/>
    <n v="0"/>
    <n v="0"/>
    <n v="45.535481999999988"/>
    <n v="179.86203599999999"/>
    <n v="124.435699"/>
    <n v="318.49381600000009"/>
    <n v="0"/>
    <n v="0"/>
    <n v="782.27374200000008"/>
    <n v="1607.861999"/>
    <n v="8.4963680000000004"/>
    <n v="16.992736000000001"/>
    <n v="980.16627200000005"/>
    <n v="2222.6592490000003"/>
  </r>
  <r>
    <x v="11"/>
    <n v="2"/>
    <n v="49"/>
    <s v="Iredell"/>
    <n v="61.359125000000013"/>
    <n v="273.26951200000002"/>
    <n v="0"/>
    <n v="0"/>
    <n v="83.915412999999972"/>
    <n v="194.091993"/>
    <n v="84.917382999999987"/>
    <n v="179.608799"/>
    <n v="0"/>
    <n v="0"/>
    <n v="1243.268824"/>
    <n v="2509.9419800000001"/>
    <n v="84.965768999999995"/>
    <n v="169.93153799999999"/>
    <n v="1558.4265139999998"/>
    <n v="3156.912284"/>
  </r>
  <r>
    <x v="11"/>
    <n v="3"/>
    <n v="55"/>
    <s v="Lincoln"/>
    <n v="0"/>
    <n v="0"/>
    <n v="0"/>
    <n v="0"/>
    <n v="23.354026000000012"/>
    <n v="68.779207000000028"/>
    <n v="103.18132300000001"/>
    <n v="241.8320259999999"/>
    <n v="0"/>
    <n v="0"/>
    <n v="701.30671600000039"/>
    <n v="1403.7776800000011"/>
    <n v="6.4618180000000001"/>
    <n v="12.923636"/>
    <n v="834.30388300000038"/>
    <n v="1714.3889130000009"/>
  </r>
  <r>
    <x v="12"/>
    <n v="2"/>
    <n v="11"/>
    <s v="Buncombe"/>
    <n v="50.406714000000001"/>
    <n v="220.88960800000001"/>
    <n v="0"/>
    <n v="0"/>
    <n v="92.89773500000004"/>
    <n v="317.99030599999998"/>
    <n v="97.774100000000004"/>
    <n v="233.16833799999989"/>
    <n v="4.4337090000000003"/>
    <n v="8.8674180000000007"/>
    <n v="937.07195000000092"/>
    <n v="1883.779668000001"/>
    <n v="68.05094299999999"/>
    <n v="135.823339"/>
    <n v="1250.6351510000009"/>
    <n v="2655.8279200000006"/>
  </r>
  <r>
    <x v="12"/>
    <n v="1"/>
    <n v="12"/>
    <s v="Burke"/>
    <n v="26.630559999999999"/>
    <n v="106.52224"/>
    <n v="0"/>
    <n v="0"/>
    <n v="58.946503999999997"/>
    <n v="136.51917200000011"/>
    <n v="69.382564000000002"/>
    <n v="148.87566000000001"/>
    <n v="0"/>
    <n v="0"/>
    <n v="669.54504300000031"/>
    <n v="1343.831772"/>
    <n v="30.519151999999998"/>
    <n v="61.038303999999997"/>
    <n v="855.02382300000033"/>
    <n v="1735.7488440000002"/>
  </r>
  <r>
    <x v="12"/>
    <n v="2"/>
    <n v="57"/>
    <s v="Madison"/>
    <n v="12.606170000000001"/>
    <n v="66.410144000000003"/>
    <n v="0"/>
    <n v="0"/>
    <n v="46.476621999999992"/>
    <n v="116.303594"/>
    <n v="69.717766000000012"/>
    <n v="141.29696000000001"/>
    <n v="0"/>
    <n v="0"/>
    <n v="430.07337100000012"/>
    <n v="861.49676999999997"/>
    <n v="90.702620999999994"/>
    <n v="181.40524199999999"/>
    <n v="649.57655000000011"/>
    <n v="1185.507468"/>
  </r>
  <r>
    <x v="12"/>
    <n v="1"/>
    <n v="59"/>
    <s v="McDowell"/>
    <n v="26.151288999999998"/>
    <n v="114.87524000000001"/>
    <n v="0"/>
    <n v="0"/>
    <n v="66.126066999999978"/>
    <n v="168.78555499999999"/>
    <n v="47.135655999999997"/>
    <n v="94.390240000000006"/>
    <n v="0"/>
    <n v="0"/>
    <n v="416.07072100000022"/>
    <n v="838.7798260000003"/>
    <n v="29.564442"/>
    <n v="59.128883999999999"/>
    <n v="585.04817500000024"/>
    <n v="1216.8308610000004"/>
  </r>
  <r>
    <x v="12"/>
    <n v="1"/>
    <n v="61"/>
    <s v="Mitchell"/>
    <n v="0"/>
    <n v="0"/>
    <n v="0"/>
    <n v="0"/>
    <n v="8.2766020000000005"/>
    <n v="28.702392"/>
    <n v="70.992478999999975"/>
    <n v="145.45997499999999"/>
    <n v="0"/>
    <n v="0"/>
    <n v="203.34867600000001"/>
    <n v="406.69735200000002"/>
    <n v="35.580533000000003"/>
    <n v="70.843057999999999"/>
    <n v="318.19828999999999"/>
    <n v="580.85971900000004"/>
  </r>
  <r>
    <x v="12"/>
    <n v="1"/>
    <n v="81"/>
    <s v="Rutherford"/>
    <n v="0"/>
    <n v="0"/>
    <n v="0"/>
    <n v="0"/>
    <n v="117.8966179999999"/>
    <n v="304.35443299999997"/>
    <n v="22.807274"/>
    <n v="45.609841000000003"/>
    <n v="0"/>
    <n v="0"/>
    <n v="869.11617800000022"/>
    <n v="1743.5781120000011"/>
    <n v="50.757711"/>
    <n v="101.515422"/>
    <n v="1060.5777810000002"/>
    <n v="2093.542386000001"/>
  </r>
  <r>
    <x v="12"/>
    <n v="2"/>
    <n v="100"/>
    <s v="Yancey"/>
    <n v="0"/>
    <n v="0"/>
    <n v="0"/>
    <n v="0"/>
    <n v="41.256250000000001"/>
    <n v="120.8420460000001"/>
    <n v="47.422148"/>
    <n v="94.844296000000028"/>
    <n v="0"/>
    <n v="0"/>
    <n v="271.33256899999998"/>
    <n v="542.66513800000007"/>
    <n v="33.012899999999988"/>
    <n v="66.02579999999999"/>
    <n v="393.023867"/>
    <n v="758.35148000000027"/>
  </r>
  <r>
    <x v="13"/>
    <n v="3"/>
    <n v="20"/>
    <s v="Cherokee"/>
    <n v="0"/>
    <n v="0"/>
    <n v="0"/>
    <n v="0"/>
    <n v="59.817024999999987"/>
    <n v="196.631293"/>
    <n v="27.176974999999999"/>
    <n v="64.078853999999993"/>
    <n v="0"/>
    <n v="0"/>
    <n v="443.1656779999999"/>
    <n v="887.42044299999998"/>
    <n v="52.539254"/>
    <n v="105.030006"/>
    <n v="582.6989319999999"/>
    <n v="1148.13059"/>
  </r>
  <r>
    <x v="13"/>
    <n v="3"/>
    <n v="22"/>
    <s v="Clay"/>
    <n v="0"/>
    <n v="0"/>
    <n v="0"/>
    <n v="0"/>
    <n v="28.848680000000002"/>
    <n v="64.525759999999963"/>
    <n v="8.0125969999999995"/>
    <n v="16.025193999999999"/>
    <n v="0"/>
    <n v="0"/>
    <n v="190.814637"/>
    <n v="381.62927400000001"/>
    <n v="20.404703999999999"/>
    <n v="40.809407999999998"/>
    <n v="248.08061800000002"/>
    <n v="462.18022799999994"/>
  </r>
  <r>
    <x v="13"/>
    <n v="3"/>
    <n v="38"/>
    <s v="Graham"/>
    <n v="0"/>
    <n v="0"/>
    <n v="0"/>
    <n v="0"/>
    <n v="27.239623999999999"/>
    <n v="54.479247999999998"/>
    <n v="61.172630000000012"/>
    <n v="132.93117000000001"/>
    <n v="0"/>
    <n v="0"/>
    <n v="163.04250400000001"/>
    <n v="326.08500800000002"/>
    <n v="21.200202000000001"/>
    <n v="42.400403999999988"/>
    <n v="272.65496000000002"/>
    <n v="513.49542599999995"/>
  </r>
  <r>
    <x v="13"/>
    <n v="2"/>
    <n v="44"/>
    <s v="Haywood"/>
    <n v="36.712000000000003"/>
    <n v="146.84800000000001"/>
    <n v="0"/>
    <n v="0"/>
    <n v="70.734739999999974"/>
    <n v="216.54489000000001"/>
    <n v="46.984360000000009"/>
    <n v="98.292376999999988"/>
    <n v="0"/>
    <n v="0"/>
    <n v="372.63889300000011"/>
    <n v="746.5250480000002"/>
    <n v="64.778591999999989"/>
    <n v="129.55718400000001"/>
    <n v="591.84858500000007"/>
    <n v="1208.2103150000003"/>
  </r>
  <r>
    <x v="13"/>
    <n v="1"/>
    <n v="45"/>
    <s v="Henderson"/>
    <n v="16.866970999999999"/>
    <n v="67.467883999999998"/>
    <n v="0"/>
    <n v="0"/>
    <n v="62.688346999999979"/>
    <n v="181.74744799999991"/>
    <n v="32.009404000000011"/>
    <n v="84.691773999999981"/>
    <n v="0"/>
    <n v="0"/>
    <n v="676.20432000000017"/>
    <n v="1358.597694"/>
    <n v="84.428669999999997"/>
    <n v="168.85733999999999"/>
    <n v="872.19771200000014"/>
    <n v="1692.5047999999999"/>
  </r>
  <r>
    <x v="13"/>
    <n v="2"/>
    <n v="50"/>
    <s v="Jackson"/>
    <n v="0"/>
    <n v="0"/>
    <n v="0"/>
    <n v="0"/>
    <n v="65.849242999999944"/>
    <n v="208.71246699999989"/>
    <n v="58.069772999999998"/>
    <n v="129.66428199999999"/>
    <n v="0"/>
    <n v="0"/>
    <n v="357.52481999999992"/>
    <n v="715.1602059999999"/>
    <n v="98.557330999999991"/>
    <n v="197.11466200000001"/>
    <n v="580.0011669999999"/>
    <n v="1053.5369549999998"/>
  </r>
  <r>
    <x v="13"/>
    <n v="3"/>
    <n v="56"/>
    <s v="Macon"/>
    <n v="0"/>
    <n v="0"/>
    <n v="0"/>
    <n v="0"/>
    <n v="65.188046000000014"/>
    <n v="188.95357799999999"/>
    <n v="33.531089999999999"/>
    <n v="68.90852799999999"/>
    <n v="0"/>
    <n v="0"/>
    <n v="464.0231040000001"/>
    <n v="928.03063000000009"/>
    <n v="109.56115"/>
    <n v="219.1223"/>
    <n v="672.30339000000015"/>
    <n v="1185.892736"/>
  </r>
  <r>
    <x v="13"/>
    <n v="1"/>
    <n v="75"/>
    <s v="Polk"/>
    <n v="13.121157"/>
    <n v="52.484628000000001"/>
    <n v="0"/>
    <n v="0"/>
    <n v="22.810400999999999"/>
    <n v="70.591525999999988"/>
    <n v="34.605426000000001"/>
    <n v="69.210564000000019"/>
    <n v="0"/>
    <n v="0"/>
    <n v="330.99213800000001"/>
    <n v="661.98497599999996"/>
    <n v="27.730549"/>
    <n v="55.461097999999993"/>
    <n v="429.25967100000003"/>
    <n v="854.27169400000002"/>
  </r>
  <r>
    <x v="13"/>
    <n v="2"/>
    <n v="87"/>
    <s v="Swain"/>
    <n v="0"/>
    <n v="0"/>
    <n v="0"/>
    <n v="0"/>
    <n v="61.956772000000001"/>
    <n v="156.36503999999991"/>
    <n v="18.396111999999999"/>
    <n v="42.453848000000008"/>
    <n v="0"/>
    <n v="0"/>
    <n v="154.934292"/>
    <n v="310.46895600000022"/>
    <n v="36.342599999999997"/>
    <n v="72.685199999999995"/>
    <n v="271.62977599999999"/>
    <n v="509.28784400000012"/>
  </r>
  <r>
    <x v="13"/>
    <n v="1"/>
    <n v="88"/>
    <s v="Transylvania"/>
    <n v="0"/>
    <n v="0"/>
    <n v="0"/>
    <n v="0"/>
    <n v="66.164120000000025"/>
    <n v="147.11871199999999"/>
    <n v="37.129201999999999"/>
    <n v="84.284652000000023"/>
    <n v="0"/>
    <n v="0"/>
    <n v="265.27500000000009"/>
    <n v="532.01504199999999"/>
    <n v="38.678182"/>
    <n v="77.356363999999999"/>
    <n v="407.24650400000007"/>
    <n v="763.41840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4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4" indent="0" outline="1" outlineData="1" multipleFieldFilters="0" rowHeaderCaption="Division">
  <location ref="A3:Q18" firstHeaderRow="0" firstDataRow="1" firstDataCol="1"/>
  <pivotFields count="20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 defaultSubtotal="0"/>
    <pivotField dataField="1" numFmtId="164" showAll="0" defaultSubtota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16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</colItems>
  <dataFields count="16">
    <dataField name="Div Normal Interstate Paved Route Miles" fld="4" baseField="0" baseItem="10" numFmtId="4"/>
    <dataField name="Div Normal Interstate Paved Lane Miles" fld="5" baseField="0" baseItem="10" numFmtId="4"/>
    <dataField name="Div Business, Etc. Interstate Paved Route Miles" fld="6" baseField="0" baseItem="10" numFmtId="4"/>
    <dataField name="Div Business, Etc. Interstate Paved Lane Miles" fld="7" baseField="0" baseItem="10" numFmtId="4"/>
    <dataField name="Div US Paved Route Miles" fld="8" baseField="0" baseItem="10" numFmtId="4"/>
    <dataField name="Div US Paved Lane Miles" fld="9" baseField="0" baseItem="10" numFmtId="4"/>
    <dataField name="Div NC Paved Route Miles" fld="10" baseField="0" baseItem="10" numFmtId="4"/>
    <dataField name="Div NC Paved Lane Miles" fld="11" baseField="0" baseItem="10" numFmtId="4"/>
    <dataField name="Div NC Unpaved Route Miles" fld="12" baseField="0" baseItem="10" numFmtId="4"/>
    <dataField name="Div NC Unpaved Lane Miles" fld="13" baseField="0" baseItem="10" numFmtId="4"/>
    <dataField name="Div SR Paved Route Miles" fld="14" baseField="0" baseItem="10" numFmtId="4"/>
    <dataField name="Div SR Paved Lane Miles" fld="15" baseField="0" baseItem="10" numFmtId="4"/>
    <dataField name="Div SR Unpaved Route Miles" fld="16" baseField="0" baseItem="10" numFmtId="4"/>
    <dataField name="Div SR Unpaved Lane Miles" fld="17" baseField="0" baseItem="10" numFmtId="4"/>
    <dataField name="Div Total Miles" fld="18" baseField="0" baseItem="1" numFmtId="4"/>
    <dataField name="Div Total Paved Lane Miles" fld="19" baseField="0" baseItem="2" numFmtId="4"/>
  </dataFields>
  <formats count="50">
    <format dxfId="224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223">
      <pivotArea outline="0" collapsedLevelsAreSubtotals="1" fieldPosition="0"/>
    </format>
    <format dxfId="222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221">
      <pivotArea outline="0" collapsedLevelsAreSubtotals="1" fieldPosition="0"/>
    </format>
    <format dxfId="220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219">
      <pivotArea field="0" type="button" dataOnly="0" labelOnly="1" outline="0" axis="axisRow" fieldPosition="0"/>
    </format>
    <format dxfId="218">
      <pivotArea dataOnly="0" labelOnly="1" fieldPosition="0">
        <references count="1">
          <reference field="0" count="0"/>
        </references>
      </pivotArea>
    </format>
    <format dxfId="217">
      <pivotArea dataOnly="0" labelOnly="1" grandRow="1" outline="0" fieldPosition="0"/>
    </format>
    <format dxfId="216">
      <pivotArea field="0" type="button" dataOnly="0" labelOnly="1" outline="0" axis="axisRow" fieldPosition="0"/>
    </format>
    <format dxfId="215">
      <pivotArea dataOnly="0" labelOnly="1" fieldPosition="0">
        <references count="1">
          <reference field="0" count="0"/>
        </references>
      </pivotArea>
    </format>
    <format dxfId="214">
      <pivotArea outline="0" fieldPosition="0">
        <references count="1">
          <reference field="4294967294" count="1">
            <x v="0"/>
          </reference>
        </references>
      </pivotArea>
    </format>
    <format dxfId="213">
      <pivotArea outline="0" fieldPosition="0">
        <references count="1">
          <reference field="4294967294" count="1">
            <x v="1"/>
          </reference>
        </references>
      </pivotArea>
    </format>
    <format dxfId="212">
      <pivotArea outline="0" fieldPosition="0">
        <references count="1">
          <reference field="4294967294" count="1">
            <x v="2"/>
          </reference>
        </references>
      </pivotArea>
    </format>
    <format dxfId="211">
      <pivotArea outline="0" fieldPosition="0">
        <references count="1">
          <reference field="4294967294" count="1">
            <x v="3"/>
          </reference>
        </references>
      </pivotArea>
    </format>
    <format dxfId="210">
      <pivotArea outline="0" fieldPosition="0">
        <references count="1">
          <reference field="4294967294" count="1">
            <x v="4"/>
          </reference>
        </references>
      </pivotArea>
    </format>
    <format dxfId="209">
      <pivotArea outline="0" fieldPosition="0">
        <references count="1">
          <reference field="4294967294" count="1">
            <x v="5"/>
          </reference>
        </references>
      </pivotArea>
    </format>
    <format dxfId="208">
      <pivotArea outline="0" fieldPosition="0">
        <references count="1">
          <reference field="4294967294" count="1">
            <x v="6"/>
          </reference>
        </references>
      </pivotArea>
    </format>
    <format dxfId="207">
      <pivotArea outline="0" fieldPosition="0">
        <references count="1">
          <reference field="4294967294" count="1">
            <x v="7"/>
          </reference>
        </references>
      </pivotArea>
    </format>
    <format dxfId="206">
      <pivotArea outline="0" fieldPosition="0">
        <references count="1">
          <reference field="4294967294" count="1">
            <x v="9"/>
          </reference>
        </references>
      </pivotArea>
    </format>
    <format dxfId="205">
      <pivotArea outline="0" fieldPosition="0">
        <references count="1">
          <reference field="4294967294" count="1">
            <x v="8"/>
          </reference>
        </references>
      </pivotArea>
    </format>
    <format dxfId="204">
      <pivotArea outline="0" fieldPosition="0">
        <references count="1">
          <reference field="4294967294" count="1">
            <x v="10"/>
          </reference>
        </references>
      </pivotArea>
    </format>
    <format dxfId="203">
      <pivotArea outline="0" fieldPosition="0">
        <references count="1">
          <reference field="4294967294" count="1">
            <x v="11"/>
          </reference>
        </references>
      </pivotArea>
    </format>
    <format dxfId="202">
      <pivotArea outline="0" fieldPosition="0">
        <references count="1">
          <reference field="4294967294" count="1">
            <x v="12"/>
          </reference>
        </references>
      </pivotArea>
    </format>
    <format dxfId="201">
      <pivotArea outline="0" fieldPosition="0">
        <references count="1">
          <reference field="4294967294" count="1">
            <x v="13"/>
          </reference>
        </references>
      </pivotArea>
    </format>
    <format dxfId="200">
      <pivotArea type="all" dataOnly="0" outline="0" fieldPosition="0"/>
    </format>
    <format dxfId="199">
      <pivotArea type="all" dataOnly="0" outline="0" fieldPosition="0"/>
    </format>
    <format dxfId="198">
      <pivotArea outline="0" collapsedLevelsAreSubtotals="1" fieldPosition="0">
        <references count="1">
          <reference field="4294967294" count="1" selected="0">
            <x v="14"/>
          </reference>
        </references>
      </pivotArea>
    </format>
    <format dxfId="197">
      <pivotArea dataOnly="0" labelOnly="1" outline="0" fieldPosition="0">
        <references count="1">
          <reference field="4294967294" count="1">
            <x v="14"/>
          </reference>
        </references>
      </pivotArea>
    </format>
    <format dxfId="196">
      <pivotArea outline="0" collapsedLevelsAreSubtotals="1" fieldPosition="0">
        <references count="1">
          <reference field="4294967294" count="1" selected="0">
            <x v="14"/>
          </reference>
        </references>
      </pivotArea>
    </format>
    <format dxfId="195">
      <pivotArea dataOnly="0" labelOnly="1" outline="0" fieldPosition="0">
        <references count="1">
          <reference field="4294967294" count="1">
            <x v="14"/>
          </reference>
        </references>
      </pivotArea>
    </format>
    <format dxfId="194">
      <pivotArea outline="0" collapsedLevelsAreSubtotals="1" fieldPosition="0">
        <references count="1">
          <reference field="4294967294" count="1" selected="0">
            <x v="14"/>
          </reference>
        </references>
      </pivotArea>
    </format>
    <format dxfId="193">
      <pivotArea dataOnly="0" labelOnly="1" outline="0" fieldPosition="0">
        <references count="1">
          <reference field="4294967294" count="1">
            <x v="14"/>
          </reference>
        </references>
      </pivotArea>
    </format>
    <format dxfId="192">
      <pivotArea outline="0" fieldPosition="0">
        <references count="1">
          <reference field="4294967294" count="1">
            <x v="14"/>
          </reference>
        </references>
      </pivotArea>
    </format>
    <format dxfId="191">
      <pivotArea outline="0" collapsedLevelsAreSubtotals="1" fieldPosition="0">
        <references count="1">
          <reference field="4294967294" count="1" selected="0">
            <x v="15"/>
          </reference>
        </references>
      </pivotArea>
    </format>
    <format dxfId="190">
      <pivotArea dataOnly="0" labelOnly="1" outline="0" fieldPosition="0">
        <references count="1">
          <reference field="4294967294" count="1">
            <x v="15"/>
          </reference>
        </references>
      </pivotArea>
    </format>
    <format dxfId="189">
      <pivotArea outline="0" fieldPosition="0">
        <references count="1">
          <reference field="4294967294" count="1">
            <x v="15"/>
          </reference>
        </references>
      </pivotArea>
    </format>
    <format dxfId="19">
      <pivotArea type="all" dataOnly="0" outline="0" fieldPosition="0"/>
    </format>
    <format dxfId="12">
      <pivotArea outline="0" collapsedLevelsAreSubtotals="1" fieldPosition="0"/>
    </format>
    <format dxfId="11">
      <pivotArea field="0" type="button" dataOnly="0" labelOnly="1" outline="0" axis="axisRow" fieldPosition="0"/>
    </format>
    <format dxfId="10">
      <pivotArea dataOnly="0" labelOnly="1" fieldPosition="0">
        <references count="1">
          <reference field="0" count="0"/>
        </references>
      </pivotArea>
    </format>
    <format dxfId="9">
      <pivotArea dataOnly="0" labelOnly="1" grandRow="1" outline="0" fieldPosition="0"/>
    </format>
    <format dxfId="8">
      <pivotArea dataOnly="0" labelOnly="1" outline="0" fieldPosition="0">
        <references count="1">
          <reference field="4294967294" count="1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7">
      <pivotArea field="0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1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5">
      <pivotArea field="0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1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3">
      <pivotArea field="0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1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1">
      <pivotArea dataOnly="0" grandRow="1" fieldPosition="0"/>
    </format>
    <format dxfId="0">
      <pivotArea dataOnly="0" fieldPosition="0">
        <references count="1">
          <reference field="0" count="1">
            <x v="13"/>
          </reference>
        </references>
      </pivotArea>
    </format>
  </formats>
  <pivotTableStyleInfo name="PivotStyleLight2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T102" totalsRowCount="1" headerRowDxfId="188" dataDxfId="187" totalsRowDxfId="186" dataCellStyle="Normal_Sheet2">
  <autoFilter ref="A1:T101" xr:uid="{00000000-0009-0000-0100-000002000000}"/>
  <sortState xmlns:xlrd2="http://schemas.microsoft.com/office/spreadsheetml/2017/richdata2" ref="A2:T101">
    <sortCondition ref="A2:A101"/>
    <sortCondition ref="D2:D101"/>
  </sortState>
  <tableColumns count="20">
    <tableColumn id="1" xr3:uid="{00000000-0010-0000-0000-000001000000}" name="Division" dataDxfId="185" totalsRowDxfId="165"/>
    <tableColumn id="2" xr3:uid="{00000000-0010-0000-0000-000002000000}" name="District" dataDxfId="184" totalsRowDxfId="164"/>
    <tableColumn id="3" xr3:uid="{00000000-0010-0000-0000-000003000000}" name="County Number" dataDxfId="183" totalsRowDxfId="163"/>
    <tableColumn id="4" xr3:uid="{00000000-0010-0000-0000-000004000000}" name="County Name" dataDxfId="182" totalsRowDxfId="162"/>
    <tableColumn id="5" xr3:uid="{00000000-0010-0000-0000-000005000000}" name="Normal Interstate Paved Route Miles" totalsRowFunction="sum" dataDxfId="181" totalsRowDxfId="161"/>
    <tableColumn id="6" xr3:uid="{00000000-0010-0000-0000-000006000000}" name="Normal Interstate Paved Lane Miles" totalsRowFunction="sum" dataDxfId="180" totalsRowDxfId="160" dataCellStyle="Normal_Raw Data"/>
    <tableColumn id="7" xr3:uid="{00000000-0010-0000-0000-000007000000}" name="Business, Etc. Interstate Paved Route Miles" totalsRowFunction="sum" dataDxfId="179" totalsRowDxfId="159"/>
    <tableColumn id="8" xr3:uid="{00000000-0010-0000-0000-000008000000}" name="Business, Etc. Interstate Paved Lane Miles" totalsRowFunction="sum" dataDxfId="178" totalsRowDxfId="158"/>
    <tableColumn id="9" xr3:uid="{00000000-0010-0000-0000-000009000000}" name="US Paved Route Miles" totalsRowFunction="sum" dataDxfId="177" totalsRowDxfId="157" dataCellStyle="Normal_Sheet2"/>
    <tableColumn id="10" xr3:uid="{00000000-0010-0000-0000-00000A000000}" name="US Paved Lane Miles" totalsRowFunction="sum" dataDxfId="176" totalsRowDxfId="156" dataCellStyle="Normal_Sheet2"/>
    <tableColumn id="11" xr3:uid="{00000000-0010-0000-0000-00000B000000}" name="NC Paved Route Miles" totalsRowFunction="sum" dataDxfId="175" totalsRowDxfId="155" dataCellStyle="Normal_Sheet2"/>
    <tableColumn id="12" xr3:uid="{00000000-0010-0000-0000-00000C000000}" name="NC Paved Lane Miles" totalsRowFunction="sum" dataDxfId="174" totalsRowDxfId="154" dataCellStyle="Normal_Sheet2"/>
    <tableColumn id="13" xr3:uid="{00000000-0010-0000-0000-00000D000000}" name="NC Unpaved Route Miles" totalsRowFunction="sum" dataDxfId="173" totalsRowDxfId="153"/>
    <tableColumn id="14" xr3:uid="{00000000-0010-0000-0000-00000E000000}" name="NC Unpaved Lane Miles" totalsRowFunction="sum" dataDxfId="172" totalsRowDxfId="152"/>
    <tableColumn id="15" xr3:uid="{00000000-0010-0000-0000-00000F000000}" name="SR Paved Route Miles" totalsRowFunction="sum" dataDxfId="171" totalsRowDxfId="151" dataCellStyle="Normal_Sheet2"/>
    <tableColumn id="16" xr3:uid="{00000000-0010-0000-0000-000010000000}" name="SR Paved Lane Miles" totalsRowFunction="sum" dataDxfId="170" totalsRowDxfId="150" dataCellStyle="Normal_Sheet2"/>
    <tableColumn id="17" xr3:uid="{00000000-0010-0000-0000-000011000000}" name="SR Unpaved Route Miles" totalsRowFunction="sum" dataDxfId="169" totalsRowDxfId="149" dataCellStyle="Normal_Sheet2"/>
    <tableColumn id="18" xr3:uid="{00000000-0010-0000-0000-000012000000}" name="SR Unpaved Lane Miles" totalsRowFunction="sum" dataDxfId="168" totalsRowDxfId="148" dataCellStyle="Normal_Sheet2"/>
    <tableColumn id="19" xr3:uid="{00000000-0010-0000-0000-000013000000}" name="Total Miles" totalsRowFunction="sum" dataDxfId="167" totalsRowDxfId="147" dataCellStyle="Normal_Sheet2">
      <calculatedColumnFormula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calculatedColumnFormula>
    </tableColumn>
    <tableColumn id="20" xr3:uid="{00000000-0010-0000-0000-000014000000}" name="Total Lane Miles" totalsRowFunction="sum" dataDxfId="166" totalsRowDxfId="146" dataCellStyle="Normal_Sheet2">
      <calculatedColumnFormula>SUM(Table2[[#This Row],[Normal Interstate Paved Lane Miles]],Table2[[#This Row],[Business, Etc. Interstate Paved Lane Miles]],Table2[[#This Row],[US Paved Lane Miles]],Table2[[#This Row],[NC Paved Lane Miles]],Table2[[#This Row],[SR Paved Lane Miles]])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2"/>
  <sheetViews>
    <sheetView workbookViewId="0">
      <pane ySplit="1" topLeftCell="A2" activePane="bottomLeft" state="frozen"/>
      <selection pane="bottomLeft" activeCell="E21" sqref="E21"/>
    </sheetView>
  </sheetViews>
  <sheetFormatPr defaultRowHeight="15" x14ac:dyDescent="0.25"/>
  <cols>
    <col min="1" max="1" width="8.140625" style="2" customWidth="1"/>
    <col min="2" max="2" width="7.7109375" style="2" customWidth="1"/>
    <col min="3" max="3" width="8.85546875" style="2" customWidth="1"/>
    <col min="4" max="4" width="14" style="2" customWidth="1"/>
    <col min="5" max="18" width="11.7109375" style="5" customWidth="1"/>
    <col min="19" max="20" width="11.7109375" customWidth="1"/>
  </cols>
  <sheetData>
    <row r="1" spans="1:20" s="1" customFormat="1" ht="60" customHeight="1" x14ac:dyDescent="0.25">
      <c r="A1" s="1" t="s">
        <v>0</v>
      </c>
      <c r="B1" s="1" t="s">
        <v>1</v>
      </c>
      <c r="C1" s="1" t="s">
        <v>102</v>
      </c>
      <c r="D1" s="1" t="s">
        <v>103</v>
      </c>
      <c r="E1" s="4" t="s">
        <v>116</v>
      </c>
      <c r="F1" s="4" t="s">
        <v>117</v>
      </c>
      <c r="G1" s="4" t="s">
        <v>114</v>
      </c>
      <c r="H1" s="4" t="s">
        <v>115</v>
      </c>
      <c r="I1" s="4" t="s">
        <v>112</v>
      </c>
      <c r="J1" s="4" t="s">
        <v>113</v>
      </c>
      <c r="K1" s="4" t="s">
        <v>110</v>
      </c>
      <c r="L1" s="4" t="s">
        <v>111</v>
      </c>
      <c r="M1" s="4" t="s">
        <v>108</v>
      </c>
      <c r="N1" s="4" t="s">
        <v>109</v>
      </c>
      <c r="O1" s="4" t="s">
        <v>106</v>
      </c>
      <c r="P1" s="4" t="s">
        <v>107</v>
      </c>
      <c r="Q1" s="4" t="s">
        <v>104</v>
      </c>
      <c r="R1" s="4" t="s">
        <v>105</v>
      </c>
      <c r="S1" s="10" t="s">
        <v>120</v>
      </c>
      <c r="T1" s="10" t="s">
        <v>119</v>
      </c>
    </row>
    <row r="2" spans="1:20" x14ac:dyDescent="0.25">
      <c r="A2" s="2">
        <v>1</v>
      </c>
      <c r="B2" s="2">
        <v>2</v>
      </c>
      <c r="C2" s="2">
        <v>8</v>
      </c>
      <c r="D2" s="2" t="s">
        <v>8</v>
      </c>
      <c r="E2" s="5">
        <v>0</v>
      </c>
      <c r="F2" s="7">
        <v>0</v>
      </c>
      <c r="G2" s="5">
        <v>0</v>
      </c>
      <c r="H2" s="5">
        <v>0</v>
      </c>
      <c r="I2" s="8">
        <v>55.193817000000003</v>
      </c>
      <c r="J2" s="8">
        <v>166.615781</v>
      </c>
      <c r="K2" s="8">
        <v>108.21845999999999</v>
      </c>
      <c r="L2" s="8">
        <v>216.4369199999999</v>
      </c>
      <c r="M2" s="5">
        <v>0</v>
      </c>
      <c r="N2" s="5">
        <v>0</v>
      </c>
      <c r="O2" s="8">
        <v>427.03831600000018</v>
      </c>
      <c r="P2" s="8">
        <v>854.07663200000036</v>
      </c>
      <c r="Q2" s="8">
        <v>57.749522000000013</v>
      </c>
      <c r="R2" s="8">
        <v>115.499044</v>
      </c>
      <c r="S2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648.2001150000001</v>
      </c>
      <c r="T2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1237.1293330000003</v>
      </c>
    </row>
    <row r="3" spans="1:20" x14ac:dyDescent="0.25">
      <c r="A3" s="2">
        <v>1</v>
      </c>
      <c r="B3" s="2">
        <v>1</v>
      </c>
      <c r="C3" s="2">
        <v>15</v>
      </c>
      <c r="D3" s="2" t="s">
        <v>2</v>
      </c>
      <c r="E3" s="5">
        <v>0</v>
      </c>
      <c r="F3" s="7">
        <v>0</v>
      </c>
      <c r="G3" s="5">
        <v>0</v>
      </c>
      <c r="H3" s="5">
        <v>0</v>
      </c>
      <c r="I3" s="8">
        <v>19.829140999999989</v>
      </c>
      <c r="J3" s="8">
        <v>69.678795000000008</v>
      </c>
      <c r="K3" s="8">
        <v>26.72389299999999</v>
      </c>
      <c r="L3" s="8">
        <v>53.447785999999986</v>
      </c>
      <c r="M3" s="5">
        <v>0</v>
      </c>
      <c r="N3" s="5">
        <v>0</v>
      </c>
      <c r="O3" s="8">
        <v>155.17947799999999</v>
      </c>
      <c r="P3" s="8">
        <v>310.26800600000001</v>
      </c>
      <c r="Q3" s="8">
        <v>12.669657000000001</v>
      </c>
      <c r="R3" s="8">
        <v>25.339314000000009</v>
      </c>
      <c r="S3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214.40216899999999</v>
      </c>
      <c r="T3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433.394587</v>
      </c>
    </row>
    <row r="4" spans="1:20" x14ac:dyDescent="0.25">
      <c r="A4" s="2">
        <v>1</v>
      </c>
      <c r="B4" s="2">
        <v>3</v>
      </c>
      <c r="C4" s="2">
        <v>21</v>
      </c>
      <c r="D4" s="2" t="s">
        <v>11</v>
      </c>
      <c r="E4" s="5">
        <v>0</v>
      </c>
      <c r="F4" s="7">
        <v>0</v>
      </c>
      <c r="G4" s="5">
        <v>0</v>
      </c>
      <c r="H4" s="5">
        <v>0</v>
      </c>
      <c r="I4" s="8">
        <v>15.963339</v>
      </c>
      <c r="J4" s="8">
        <v>51.692920999999998</v>
      </c>
      <c r="K4" s="8">
        <v>43.950930999999997</v>
      </c>
      <c r="L4" s="8">
        <v>89.656948999999997</v>
      </c>
      <c r="M4" s="5">
        <v>0</v>
      </c>
      <c r="N4" s="5">
        <v>0</v>
      </c>
      <c r="O4" s="8">
        <v>188.057478</v>
      </c>
      <c r="P4" s="8">
        <v>376.37095599999992</v>
      </c>
      <c r="Q4" s="8">
        <v>11.681725</v>
      </c>
      <c r="R4" s="8">
        <v>23.36345</v>
      </c>
      <c r="S4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259.65347299999996</v>
      </c>
      <c r="T4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517.72082599999999</v>
      </c>
    </row>
    <row r="5" spans="1:20" x14ac:dyDescent="0.25">
      <c r="A5" s="2">
        <v>1</v>
      </c>
      <c r="B5" s="2">
        <v>1</v>
      </c>
      <c r="C5" s="2">
        <v>27</v>
      </c>
      <c r="D5" s="2" t="s">
        <v>3</v>
      </c>
      <c r="E5" s="5">
        <v>0</v>
      </c>
      <c r="F5" s="7">
        <v>0</v>
      </c>
      <c r="G5" s="5">
        <v>0</v>
      </c>
      <c r="H5" s="5">
        <v>0</v>
      </c>
      <c r="I5" s="8">
        <v>34.385638999999998</v>
      </c>
      <c r="J5" s="8">
        <v>120.73108599999991</v>
      </c>
      <c r="K5" s="8">
        <v>47.643635000000003</v>
      </c>
      <c r="L5" s="8">
        <v>131.99350799999999</v>
      </c>
      <c r="M5" s="5">
        <v>0</v>
      </c>
      <c r="N5" s="5">
        <v>0</v>
      </c>
      <c r="O5" s="8">
        <v>228.38550699999999</v>
      </c>
      <c r="P5" s="8">
        <v>456.65413599999999</v>
      </c>
      <c r="Q5" s="8">
        <v>14.176050999999999</v>
      </c>
      <c r="R5" s="8">
        <v>28.352101999999999</v>
      </c>
      <c r="S5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324.59083199999998</v>
      </c>
      <c r="T5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709.3787299999999</v>
      </c>
    </row>
    <row r="6" spans="1:20" x14ac:dyDescent="0.25">
      <c r="A6" s="2">
        <v>1</v>
      </c>
      <c r="B6" s="2">
        <v>1</v>
      </c>
      <c r="C6" s="2">
        <v>28</v>
      </c>
      <c r="D6" s="2" t="s">
        <v>4</v>
      </c>
      <c r="E6" s="5">
        <v>0</v>
      </c>
      <c r="F6" s="7">
        <v>0</v>
      </c>
      <c r="G6" s="5">
        <v>0</v>
      </c>
      <c r="H6" s="5">
        <v>0</v>
      </c>
      <c r="I6" s="8">
        <v>78.555342000000024</v>
      </c>
      <c r="J6" s="8">
        <v>215.96804399999999</v>
      </c>
      <c r="K6" s="8">
        <v>85.400610000000043</v>
      </c>
      <c r="L6" s="8">
        <v>170.96871400000001</v>
      </c>
      <c r="M6" s="5">
        <v>0</v>
      </c>
      <c r="N6" s="5">
        <v>0</v>
      </c>
      <c r="O6" s="8">
        <v>126.323739</v>
      </c>
      <c r="P6" s="8">
        <v>252.94098299999999</v>
      </c>
      <c r="Q6" s="8">
        <v>5.5381419999999988</v>
      </c>
      <c r="R6" s="8">
        <v>11.076283999999999</v>
      </c>
      <c r="S6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295.81783300000006</v>
      </c>
      <c r="T6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639.87774100000001</v>
      </c>
    </row>
    <row r="7" spans="1:20" x14ac:dyDescent="0.25">
      <c r="A7" s="2">
        <v>1</v>
      </c>
      <c r="B7" s="2">
        <v>1</v>
      </c>
      <c r="C7" s="2">
        <v>37</v>
      </c>
      <c r="D7" s="2" t="s">
        <v>5</v>
      </c>
      <c r="E7" s="5">
        <v>0</v>
      </c>
      <c r="F7" s="7">
        <v>0</v>
      </c>
      <c r="G7" s="5">
        <v>0</v>
      </c>
      <c r="H7" s="5">
        <v>0</v>
      </c>
      <c r="I7" s="8">
        <v>42.057580000000002</v>
      </c>
      <c r="J7" s="8">
        <v>95.902445999999998</v>
      </c>
      <c r="K7" s="8">
        <v>41.857055000000003</v>
      </c>
      <c r="L7" s="8">
        <v>83.714110000000005</v>
      </c>
      <c r="M7" s="5">
        <v>0</v>
      </c>
      <c r="N7" s="5">
        <v>0</v>
      </c>
      <c r="O7" s="8">
        <v>247.374043</v>
      </c>
      <c r="P7" s="8">
        <v>494.54308600000002</v>
      </c>
      <c r="Q7" s="8">
        <v>32.007784000000001</v>
      </c>
      <c r="R7" s="8">
        <v>64.015568000000002</v>
      </c>
      <c r="S7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363.29646200000002</v>
      </c>
      <c r="T7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674.15964200000008</v>
      </c>
    </row>
    <row r="8" spans="1:20" x14ac:dyDescent="0.25">
      <c r="A8" s="2">
        <v>1</v>
      </c>
      <c r="B8" s="2">
        <v>2</v>
      </c>
      <c r="C8" s="2">
        <v>46</v>
      </c>
      <c r="D8" s="2" t="s">
        <v>9</v>
      </c>
      <c r="E8" s="5">
        <v>0</v>
      </c>
      <c r="F8" s="7">
        <v>0</v>
      </c>
      <c r="G8" s="5">
        <v>0</v>
      </c>
      <c r="H8" s="5">
        <v>0</v>
      </c>
      <c r="I8" s="8">
        <v>40.722881999999977</v>
      </c>
      <c r="J8" s="8">
        <v>109.72902999999999</v>
      </c>
      <c r="K8" s="8">
        <v>79.383990000000011</v>
      </c>
      <c r="L8" s="8">
        <v>158.68564799999999</v>
      </c>
      <c r="M8" s="5">
        <v>0</v>
      </c>
      <c r="N8" s="5">
        <v>0</v>
      </c>
      <c r="O8" s="8">
        <v>306.57544700000022</v>
      </c>
      <c r="P8" s="8">
        <v>613.27431600000045</v>
      </c>
      <c r="Q8" s="8">
        <v>20.46942</v>
      </c>
      <c r="R8" s="8">
        <v>40.938840000000013</v>
      </c>
      <c r="S8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447.15173900000025</v>
      </c>
      <c r="T8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881.68899400000043</v>
      </c>
    </row>
    <row r="9" spans="1:20" x14ac:dyDescent="0.25">
      <c r="A9" s="2">
        <v>1</v>
      </c>
      <c r="B9" s="2">
        <v>3</v>
      </c>
      <c r="C9" s="2">
        <v>48</v>
      </c>
      <c r="D9" s="2" t="s">
        <v>12</v>
      </c>
      <c r="E9" s="5">
        <v>0</v>
      </c>
      <c r="F9" s="7">
        <v>0</v>
      </c>
      <c r="G9" s="5">
        <v>0</v>
      </c>
      <c r="H9" s="5">
        <v>0</v>
      </c>
      <c r="I9" s="8">
        <v>51.940994000000003</v>
      </c>
      <c r="J9" s="8">
        <v>103.88198799999989</v>
      </c>
      <c r="K9" s="8">
        <v>39.835960999999998</v>
      </c>
      <c r="L9" s="8">
        <v>79.633543000000017</v>
      </c>
      <c r="M9" s="5">
        <v>0</v>
      </c>
      <c r="N9" s="5">
        <v>0</v>
      </c>
      <c r="O9" s="8">
        <v>164.115117</v>
      </c>
      <c r="P9" s="8">
        <v>328.23023399999988</v>
      </c>
      <c r="Q9" s="8">
        <v>25.297626000000001</v>
      </c>
      <c r="R9" s="8">
        <v>50.595252000000002</v>
      </c>
      <c r="S9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281.18969799999996</v>
      </c>
      <c r="T9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511.74576499999978</v>
      </c>
    </row>
    <row r="10" spans="1:20" x14ac:dyDescent="0.25">
      <c r="A10" s="2">
        <v>1</v>
      </c>
      <c r="B10" s="2">
        <v>3</v>
      </c>
      <c r="C10" s="2">
        <v>58</v>
      </c>
      <c r="D10" s="2" t="s">
        <v>13</v>
      </c>
      <c r="E10" s="5">
        <v>0</v>
      </c>
      <c r="F10" s="7">
        <v>0</v>
      </c>
      <c r="G10" s="5">
        <v>0</v>
      </c>
      <c r="H10" s="5">
        <v>0</v>
      </c>
      <c r="I10" s="8">
        <v>67.648567000000014</v>
      </c>
      <c r="J10" s="8">
        <v>221.8379580000001</v>
      </c>
      <c r="K10" s="8">
        <v>92.028306000000015</v>
      </c>
      <c r="L10" s="8">
        <v>184.05661199999989</v>
      </c>
      <c r="M10" s="5">
        <v>0</v>
      </c>
      <c r="N10" s="5">
        <v>0</v>
      </c>
      <c r="O10" s="8">
        <v>385.49466799999999</v>
      </c>
      <c r="P10" s="8">
        <v>771.48282099999994</v>
      </c>
      <c r="Q10" s="8">
        <v>31.153656000000002</v>
      </c>
      <c r="R10" s="8">
        <v>62.307312000000003</v>
      </c>
      <c r="S10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576.325197</v>
      </c>
      <c r="T10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1177.377391</v>
      </c>
    </row>
    <row r="11" spans="1:20" x14ac:dyDescent="0.25">
      <c r="A11" s="2">
        <v>1</v>
      </c>
      <c r="B11" s="2">
        <v>2</v>
      </c>
      <c r="C11" s="2">
        <v>66</v>
      </c>
      <c r="D11" s="2" t="s">
        <v>10</v>
      </c>
      <c r="E11" s="6">
        <v>7.5007330000000003</v>
      </c>
      <c r="F11" s="7">
        <v>30.002932000000001</v>
      </c>
      <c r="G11" s="5">
        <v>0</v>
      </c>
      <c r="H11" s="5">
        <v>0</v>
      </c>
      <c r="I11" s="8">
        <v>59.976008999999998</v>
      </c>
      <c r="J11" s="8">
        <v>121.14267</v>
      </c>
      <c r="K11" s="8">
        <v>92.561914999999999</v>
      </c>
      <c r="L11" s="8">
        <v>185.52618400000009</v>
      </c>
      <c r="M11" s="5">
        <v>0</v>
      </c>
      <c r="N11" s="5">
        <v>0</v>
      </c>
      <c r="O11" s="8">
        <v>417.67656899999997</v>
      </c>
      <c r="P11" s="8">
        <v>835.39179399999989</v>
      </c>
      <c r="Q11" s="8">
        <v>29.174415</v>
      </c>
      <c r="R11" s="8">
        <v>58.34883</v>
      </c>
      <c r="S11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606.88964099999998</v>
      </c>
      <c r="T11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1172.06358</v>
      </c>
    </row>
    <row r="12" spans="1:20" x14ac:dyDescent="0.25">
      <c r="A12" s="2">
        <v>1</v>
      </c>
      <c r="B12" s="2">
        <v>1</v>
      </c>
      <c r="C12" s="2">
        <v>70</v>
      </c>
      <c r="D12" s="2" t="s">
        <v>6</v>
      </c>
      <c r="E12" s="5">
        <v>0</v>
      </c>
      <c r="F12" s="7">
        <v>0</v>
      </c>
      <c r="G12" s="5">
        <v>0</v>
      </c>
      <c r="H12" s="5">
        <v>0</v>
      </c>
      <c r="I12" s="8">
        <v>39.907182999999982</v>
      </c>
      <c r="J12" s="8">
        <v>141.62345500000001</v>
      </c>
      <c r="K12" s="8">
        <v>21.042999999999999</v>
      </c>
      <c r="L12" s="8">
        <v>56.515862000000013</v>
      </c>
      <c r="M12" s="5">
        <v>0</v>
      </c>
      <c r="N12" s="5">
        <v>0</v>
      </c>
      <c r="O12" s="8">
        <v>280.28629600000011</v>
      </c>
      <c r="P12" s="8">
        <v>562.05048700000009</v>
      </c>
      <c r="Q12" s="8">
        <v>19.763078</v>
      </c>
      <c r="R12" s="8">
        <v>39.242156000000001</v>
      </c>
      <c r="S12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360.9995570000001</v>
      </c>
      <c r="T12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760.18980400000009</v>
      </c>
    </row>
    <row r="13" spans="1:20" x14ac:dyDescent="0.25">
      <c r="A13" s="2">
        <v>1</v>
      </c>
      <c r="B13" s="2">
        <v>1</v>
      </c>
      <c r="C13" s="2">
        <v>72</v>
      </c>
      <c r="D13" s="2" t="s">
        <v>7</v>
      </c>
      <c r="E13" s="5">
        <v>0</v>
      </c>
      <c r="F13" s="7">
        <v>0</v>
      </c>
      <c r="G13" s="5">
        <v>0</v>
      </c>
      <c r="H13" s="5">
        <v>0</v>
      </c>
      <c r="I13" s="8">
        <v>21.144082000000001</v>
      </c>
      <c r="J13" s="8">
        <v>76.804303999999973</v>
      </c>
      <c r="K13" s="8">
        <v>10.040084999999999</v>
      </c>
      <c r="L13" s="8">
        <v>20.080169999999988</v>
      </c>
      <c r="M13" s="5">
        <v>0</v>
      </c>
      <c r="N13" s="5">
        <v>0</v>
      </c>
      <c r="O13" s="8">
        <v>280.13620500000002</v>
      </c>
      <c r="P13" s="8">
        <v>560.88678800000014</v>
      </c>
      <c r="Q13" s="8">
        <v>11.827031</v>
      </c>
      <c r="R13" s="8">
        <v>23.654062</v>
      </c>
      <c r="S13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323.147403</v>
      </c>
      <c r="T13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657.77126200000009</v>
      </c>
    </row>
    <row r="14" spans="1:20" x14ac:dyDescent="0.25">
      <c r="A14" s="2">
        <v>1</v>
      </c>
      <c r="B14" s="2">
        <v>3</v>
      </c>
      <c r="C14" s="2">
        <v>89</v>
      </c>
      <c r="D14" s="2" t="s">
        <v>14</v>
      </c>
      <c r="E14" s="5">
        <v>0</v>
      </c>
      <c r="F14" s="7">
        <v>0</v>
      </c>
      <c r="G14" s="5">
        <v>0</v>
      </c>
      <c r="H14" s="5">
        <v>0</v>
      </c>
      <c r="I14" s="8">
        <v>22.707273000000001</v>
      </c>
      <c r="J14" s="8">
        <v>62.607807999999991</v>
      </c>
      <c r="K14" s="8">
        <v>30.156797999999991</v>
      </c>
      <c r="L14" s="8">
        <v>60.31359599999999</v>
      </c>
      <c r="M14" s="5">
        <v>0</v>
      </c>
      <c r="N14" s="5">
        <v>0</v>
      </c>
      <c r="O14" s="8">
        <v>123.26279100000001</v>
      </c>
      <c r="P14" s="8">
        <v>246.52558200000001</v>
      </c>
      <c r="Q14" s="8">
        <v>21.367032999999999</v>
      </c>
      <c r="R14" s="8">
        <v>42.734065999999999</v>
      </c>
      <c r="S14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197.49389500000001</v>
      </c>
      <c r="T14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369.44698599999998</v>
      </c>
    </row>
    <row r="15" spans="1:20" x14ac:dyDescent="0.25">
      <c r="A15" s="2">
        <v>1</v>
      </c>
      <c r="B15" s="2">
        <v>3</v>
      </c>
      <c r="C15" s="2">
        <v>94</v>
      </c>
      <c r="D15" s="2" t="s">
        <v>15</v>
      </c>
      <c r="E15" s="5">
        <v>0</v>
      </c>
      <c r="F15" s="7">
        <v>0</v>
      </c>
      <c r="G15" s="5">
        <v>0</v>
      </c>
      <c r="H15" s="5">
        <v>0</v>
      </c>
      <c r="I15" s="8">
        <v>26.422260999999999</v>
      </c>
      <c r="J15" s="8">
        <v>105.689044</v>
      </c>
      <c r="K15" s="8">
        <v>64.061807999999999</v>
      </c>
      <c r="L15" s="8">
        <v>128.123616</v>
      </c>
      <c r="M15" s="5">
        <v>0</v>
      </c>
      <c r="N15" s="5">
        <v>0</v>
      </c>
      <c r="O15" s="8">
        <v>202.28281100000001</v>
      </c>
      <c r="P15" s="8">
        <v>404.44562200000001</v>
      </c>
      <c r="Q15" s="8">
        <v>23.860652999999999</v>
      </c>
      <c r="R15" s="8">
        <v>47.721305999999998</v>
      </c>
      <c r="S15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316.62753300000003</v>
      </c>
      <c r="T15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638.25828200000001</v>
      </c>
    </row>
    <row r="16" spans="1:20" x14ac:dyDescent="0.25">
      <c r="A16" s="2">
        <v>2</v>
      </c>
      <c r="B16" s="2">
        <v>1</v>
      </c>
      <c r="C16" s="2">
        <v>7</v>
      </c>
      <c r="D16" s="2" t="s">
        <v>16</v>
      </c>
      <c r="E16" s="5">
        <v>0</v>
      </c>
      <c r="F16" s="7">
        <v>0</v>
      </c>
      <c r="G16" s="5">
        <v>0</v>
      </c>
      <c r="H16" s="5">
        <v>0</v>
      </c>
      <c r="I16" s="8">
        <v>71.830832999999984</v>
      </c>
      <c r="J16" s="8">
        <v>201.51138000000009</v>
      </c>
      <c r="K16" s="8">
        <v>120.23647800000001</v>
      </c>
      <c r="L16" s="8">
        <v>244.99627400000011</v>
      </c>
      <c r="M16" s="5">
        <v>0</v>
      </c>
      <c r="N16" s="5">
        <v>0</v>
      </c>
      <c r="O16" s="8">
        <v>646.34850899999958</v>
      </c>
      <c r="P16" s="8">
        <v>1302.315278999999</v>
      </c>
      <c r="Q16" s="8">
        <v>54.363245000000013</v>
      </c>
      <c r="R16" s="8">
        <v>108.72649</v>
      </c>
      <c r="S16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892.7790649999996</v>
      </c>
      <c r="T16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1748.8229329999992</v>
      </c>
    </row>
    <row r="17" spans="1:20" x14ac:dyDescent="0.25">
      <c r="A17" s="2">
        <v>2</v>
      </c>
      <c r="B17" s="2">
        <v>2</v>
      </c>
      <c r="C17" s="2">
        <v>16</v>
      </c>
      <c r="D17" s="2" t="s">
        <v>18</v>
      </c>
      <c r="E17" s="5">
        <v>0</v>
      </c>
      <c r="F17" s="7">
        <v>0</v>
      </c>
      <c r="G17" s="5">
        <v>0</v>
      </c>
      <c r="H17" s="5">
        <v>0</v>
      </c>
      <c r="I17" s="8">
        <v>48.407186000000003</v>
      </c>
      <c r="J17" s="8">
        <v>136.2781270000001</v>
      </c>
      <c r="K17" s="8">
        <v>77.160783999999992</v>
      </c>
      <c r="L17" s="8">
        <v>195.996082</v>
      </c>
      <c r="M17" s="5">
        <v>0</v>
      </c>
      <c r="N17" s="5">
        <v>0</v>
      </c>
      <c r="O17" s="8">
        <v>294.04253000000011</v>
      </c>
      <c r="P17" s="8">
        <v>598.64685499999996</v>
      </c>
      <c r="Q17" s="8">
        <v>9.4263769999999987</v>
      </c>
      <c r="R17" s="8">
        <v>18.604289000000001</v>
      </c>
      <c r="S17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429.03687700000012</v>
      </c>
      <c r="T17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930.92106400000011</v>
      </c>
    </row>
    <row r="18" spans="1:20" x14ac:dyDescent="0.25">
      <c r="A18" s="2">
        <v>2</v>
      </c>
      <c r="B18" s="2">
        <v>2</v>
      </c>
      <c r="C18" s="2">
        <v>25</v>
      </c>
      <c r="D18" s="2" t="s">
        <v>19</v>
      </c>
      <c r="E18" s="5">
        <v>0</v>
      </c>
      <c r="F18" s="7">
        <v>0</v>
      </c>
      <c r="G18" s="5">
        <v>0</v>
      </c>
      <c r="H18" s="5">
        <v>0</v>
      </c>
      <c r="I18" s="8">
        <v>78.379741999999993</v>
      </c>
      <c r="J18" s="8">
        <v>273.35519199999999</v>
      </c>
      <c r="K18" s="8">
        <v>77.923314000000005</v>
      </c>
      <c r="L18" s="8">
        <v>175.75348600000001</v>
      </c>
      <c r="M18" s="5">
        <v>0</v>
      </c>
      <c r="N18" s="5">
        <v>0</v>
      </c>
      <c r="O18" s="8">
        <v>572.60524299999975</v>
      </c>
      <c r="P18" s="8">
        <v>1159.827636999999</v>
      </c>
      <c r="Q18" s="8">
        <v>40.396892000000001</v>
      </c>
      <c r="R18" s="8">
        <v>80.603784000000005</v>
      </c>
      <c r="S18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769.3051909999997</v>
      </c>
      <c r="T18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1608.936314999999</v>
      </c>
    </row>
    <row r="19" spans="1:20" x14ac:dyDescent="0.25">
      <c r="A19" s="2">
        <v>2</v>
      </c>
      <c r="B19" s="2">
        <v>3</v>
      </c>
      <c r="C19" s="2">
        <v>40</v>
      </c>
      <c r="D19" s="2" t="s">
        <v>21</v>
      </c>
      <c r="E19" s="5">
        <v>4.1787280000000004</v>
      </c>
      <c r="F19" s="7">
        <v>16.714912000000002</v>
      </c>
      <c r="G19" s="5">
        <v>0</v>
      </c>
      <c r="H19" s="5">
        <v>0</v>
      </c>
      <c r="I19" s="8">
        <v>35.749184</v>
      </c>
      <c r="J19" s="8">
        <v>72.232427999999999</v>
      </c>
      <c r="K19" s="8">
        <v>56.695431000000013</v>
      </c>
      <c r="L19" s="8">
        <v>113.390862</v>
      </c>
      <c r="M19" s="5">
        <v>0</v>
      </c>
      <c r="N19" s="5">
        <v>0</v>
      </c>
      <c r="O19" s="8">
        <v>357.15948700000013</v>
      </c>
      <c r="P19" s="8">
        <v>714.17668800000024</v>
      </c>
      <c r="Q19" s="8">
        <v>14.950151999999999</v>
      </c>
      <c r="R19" s="8">
        <v>29.900303999999998</v>
      </c>
      <c r="S19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468.73298200000011</v>
      </c>
      <c r="T19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916.51489000000026</v>
      </c>
    </row>
    <row r="20" spans="1:20" x14ac:dyDescent="0.25">
      <c r="A20" s="2">
        <v>2</v>
      </c>
      <c r="B20" s="2">
        <v>3</v>
      </c>
      <c r="C20" s="2">
        <v>52</v>
      </c>
      <c r="D20" s="2" t="s">
        <v>22</v>
      </c>
      <c r="E20" s="5">
        <v>0</v>
      </c>
      <c r="F20" s="7">
        <v>0</v>
      </c>
      <c r="G20" s="5">
        <v>0</v>
      </c>
      <c r="H20" s="5">
        <v>0</v>
      </c>
      <c r="I20" s="8">
        <v>37.147500000000001</v>
      </c>
      <c r="J20" s="8">
        <v>124.685204</v>
      </c>
      <c r="K20" s="8">
        <v>56.491885999999987</v>
      </c>
      <c r="L20" s="8">
        <v>112.983772</v>
      </c>
      <c r="M20" s="5">
        <v>0</v>
      </c>
      <c r="N20" s="5">
        <v>0</v>
      </c>
      <c r="O20" s="8">
        <v>234.58681200000001</v>
      </c>
      <c r="P20" s="8">
        <v>469.17362400000002</v>
      </c>
      <c r="Q20" s="8">
        <v>12.731719999999999</v>
      </c>
      <c r="R20" s="8">
        <v>25.463439999999999</v>
      </c>
      <c r="S20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340.95791800000001</v>
      </c>
      <c r="T20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706.84259999999995</v>
      </c>
    </row>
    <row r="21" spans="1:20" x14ac:dyDescent="0.25">
      <c r="A21" s="2">
        <v>2</v>
      </c>
      <c r="B21" s="2">
        <v>3</v>
      </c>
      <c r="C21" s="2">
        <v>54</v>
      </c>
      <c r="D21" s="2" t="s">
        <v>23</v>
      </c>
      <c r="E21" s="5">
        <v>2.8578549999999998</v>
      </c>
      <c r="F21" s="7">
        <v>11.431419999999999</v>
      </c>
      <c r="G21" s="5">
        <v>0</v>
      </c>
      <c r="H21" s="5">
        <v>0</v>
      </c>
      <c r="I21" s="8">
        <v>38.706046000000001</v>
      </c>
      <c r="J21" s="8">
        <v>122.48540700000009</v>
      </c>
      <c r="K21" s="8">
        <v>95.509237999999939</v>
      </c>
      <c r="L21" s="8">
        <v>275.67947499999991</v>
      </c>
      <c r="M21" s="5">
        <v>0</v>
      </c>
      <c r="N21" s="5">
        <v>0</v>
      </c>
      <c r="O21" s="8">
        <v>598.25187100000016</v>
      </c>
      <c r="P21" s="8">
        <v>1211.7330059999999</v>
      </c>
      <c r="Q21" s="8">
        <v>24.976635000000002</v>
      </c>
      <c r="R21" s="8">
        <v>49.953270000000003</v>
      </c>
      <c r="S21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760.30164500000012</v>
      </c>
      <c r="T21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1621.3293079999999</v>
      </c>
    </row>
    <row r="22" spans="1:20" x14ac:dyDescent="0.25">
      <c r="A22" s="2">
        <v>2</v>
      </c>
      <c r="B22" s="2">
        <v>2</v>
      </c>
      <c r="C22" s="2">
        <v>69</v>
      </c>
      <c r="D22" s="2" t="s">
        <v>20</v>
      </c>
      <c r="E22" s="5">
        <v>0</v>
      </c>
      <c r="F22" s="7">
        <v>0</v>
      </c>
      <c r="G22" s="5">
        <v>0</v>
      </c>
      <c r="H22" s="5">
        <v>0</v>
      </c>
      <c r="I22" s="8">
        <v>0</v>
      </c>
      <c r="J22" s="8">
        <v>0</v>
      </c>
      <c r="K22" s="8">
        <v>59.137630999999992</v>
      </c>
      <c r="L22" s="8">
        <v>142.20560800000001</v>
      </c>
      <c r="M22" s="5">
        <v>0</v>
      </c>
      <c r="N22" s="5">
        <v>0</v>
      </c>
      <c r="O22" s="8">
        <v>199.47053700000001</v>
      </c>
      <c r="P22" s="8">
        <v>398.94107400000001</v>
      </c>
      <c r="Q22" s="8">
        <v>23.712568000000001</v>
      </c>
      <c r="R22" s="8">
        <v>47.425136000000009</v>
      </c>
      <c r="S22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282.32073599999995</v>
      </c>
      <c r="T22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541.14668200000006</v>
      </c>
    </row>
    <row r="23" spans="1:20" x14ac:dyDescent="0.25">
      <c r="A23" s="2">
        <v>2</v>
      </c>
      <c r="B23" s="2">
        <v>1</v>
      </c>
      <c r="C23" s="2">
        <v>74</v>
      </c>
      <c r="D23" s="2" t="s">
        <v>17</v>
      </c>
      <c r="E23" s="5">
        <v>13.243859</v>
      </c>
      <c r="F23" s="7">
        <v>52.975436000000009</v>
      </c>
      <c r="G23" s="5">
        <v>0</v>
      </c>
      <c r="H23" s="5">
        <v>0</v>
      </c>
      <c r="I23" s="8">
        <v>85.560587000000041</v>
      </c>
      <c r="J23" s="8">
        <v>283.8433070000001</v>
      </c>
      <c r="K23" s="8">
        <v>161.413399</v>
      </c>
      <c r="L23" s="8">
        <v>390.98046999999991</v>
      </c>
      <c r="M23" s="5">
        <v>0</v>
      </c>
      <c r="N23" s="5">
        <v>0</v>
      </c>
      <c r="O23" s="8">
        <v>826.70606399999997</v>
      </c>
      <c r="P23" s="8">
        <v>1687.503845</v>
      </c>
      <c r="Q23" s="8">
        <v>50.156219</v>
      </c>
      <c r="R23" s="8">
        <v>100.312438</v>
      </c>
      <c r="S23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1137.0801280000001</v>
      </c>
      <c r="T23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2415.303058</v>
      </c>
    </row>
    <row r="24" spans="1:20" x14ac:dyDescent="0.25">
      <c r="A24" s="2">
        <v>3</v>
      </c>
      <c r="B24" s="2">
        <v>3</v>
      </c>
      <c r="C24" s="2">
        <v>10</v>
      </c>
      <c r="D24" s="2" t="s">
        <v>28</v>
      </c>
      <c r="E24" s="5">
        <v>10.383635</v>
      </c>
      <c r="F24" s="7">
        <v>41.534540000000007</v>
      </c>
      <c r="G24" s="5">
        <v>0</v>
      </c>
      <c r="H24" s="5">
        <v>0</v>
      </c>
      <c r="I24" s="8">
        <v>72.001250000000013</v>
      </c>
      <c r="J24" s="8">
        <v>264.8035340000003</v>
      </c>
      <c r="K24" s="8">
        <v>155.5027180000001</v>
      </c>
      <c r="L24" s="8">
        <v>323.94031600000011</v>
      </c>
      <c r="M24" s="5">
        <v>0</v>
      </c>
      <c r="N24" s="5">
        <v>0</v>
      </c>
      <c r="O24" s="8">
        <v>564.86237199999982</v>
      </c>
      <c r="P24" s="8">
        <v>1133.8587249999989</v>
      </c>
      <c r="Q24" s="8">
        <v>33.231377999999992</v>
      </c>
      <c r="R24" s="8">
        <v>66.422756000000007</v>
      </c>
      <c r="S24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835.9813529999999</v>
      </c>
      <c r="T24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1764.1371149999993</v>
      </c>
    </row>
    <row r="25" spans="1:20" x14ac:dyDescent="0.25">
      <c r="A25" s="2">
        <v>3</v>
      </c>
      <c r="B25" s="2">
        <v>2</v>
      </c>
      <c r="C25" s="2">
        <v>31</v>
      </c>
      <c r="D25" s="2" t="s">
        <v>26</v>
      </c>
      <c r="E25" s="6">
        <v>28.001653000000001</v>
      </c>
      <c r="F25" s="7">
        <v>112.006612</v>
      </c>
      <c r="G25" s="5">
        <v>0</v>
      </c>
      <c r="H25" s="5">
        <v>0</v>
      </c>
      <c r="I25" s="8">
        <v>40.636926000000003</v>
      </c>
      <c r="J25" s="8">
        <v>102.945605</v>
      </c>
      <c r="K25" s="8">
        <v>195.75829899999991</v>
      </c>
      <c r="L25" s="8">
        <v>450.19328299999972</v>
      </c>
      <c r="M25" s="5">
        <v>0</v>
      </c>
      <c r="N25" s="5">
        <v>0</v>
      </c>
      <c r="O25" s="8">
        <v>910.57899499999962</v>
      </c>
      <c r="P25" s="8">
        <v>1821.6133380000001</v>
      </c>
      <c r="Q25" s="8">
        <v>23.149093000000001</v>
      </c>
      <c r="R25" s="8">
        <v>46.298186000000008</v>
      </c>
      <c r="S25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1198.1249659999994</v>
      </c>
      <c r="T25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2486.7588379999997</v>
      </c>
    </row>
    <row r="26" spans="1:20" x14ac:dyDescent="0.25">
      <c r="A26" s="2">
        <v>3</v>
      </c>
      <c r="B26" s="2">
        <v>3</v>
      </c>
      <c r="C26" s="2">
        <v>65</v>
      </c>
      <c r="D26" s="2" t="s">
        <v>29</v>
      </c>
      <c r="E26" s="6">
        <v>15.836629</v>
      </c>
      <c r="F26" s="7">
        <v>63.346516000000022</v>
      </c>
      <c r="G26" s="5">
        <v>0</v>
      </c>
      <c r="H26" s="5">
        <v>0</v>
      </c>
      <c r="I26" s="8">
        <v>85.891696999999965</v>
      </c>
      <c r="J26" s="8">
        <v>333.47277400000002</v>
      </c>
      <c r="K26" s="8">
        <v>19.377044000000001</v>
      </c>
      <c r="L26" s="8">
        <v>70.539378999999997</v>
      </c>
      <c r="M26" s="5">
        <v>0</v>
      </c>
      <c r="N26" s="5">
        <v>0</v>
      </c>
      <c r="O26" s="8">
        <v>391.18423899999999</v>
      </c>
      <c r="P26" s="8">
        <v>808.7916190000002</v>
      </c>
      <c r="Q26" s="8">
        <v>0.56691500000000006</v>
      </c>
      <c r="R26" s="8">
        <v>1.1338299999999999</v>
      </c>
      <c r="S26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512.85652399999992</v>
      </c>
      <c r="T26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1276.1502880000003</v>
      </c>
    </row>
    <row r="27" spans="1:20" x14ac:dyDescent="0.25">
      <c r="A27" s="2">
        <v>3</v>
      </c>
      <c r="B27" s="2">
        <v>1</v>
      </c>
      <c r="C27" s="2">
        <v>67</v>
      </c>
      <c r="D27" s="2" t="s">
        <v>24</v>
      </c>
      <c r="E27" s="5">
        <v>0</v>
      </c>
      <c r="F27" s="7">
        <v>0</v>
      </c>
      <c r="G27" s="5">
        <v>0</v>
      </c>
      <c r="H27" s="5">
        <v>0</v>
      </c>
      <c r="I27" s="8">
        <v>67.619996</v>
      </c>
      <c r="J27" s="8">
        <v>264.7423520000001</v>
      </c>
      <c r="K27" s="8">
        <v>94.450660999999997</v>
      </c>
      <c r="L27" s="8">
        <v>265.24115699999999</v>
      </c>
      <c r="M27" s="5">
        <v>0</v>
      </c>
      <c r="N27" s="5">
        <v>0</v>
      </c>
      <c r="O27" s="8">
        <v>725.50303800000029</v>
      </c>
      <c r="P27" s="8">
        <v>1489.6087120000011</v>
      </c>
      <c r="Q27" s="8">
        <v>10.900416999999999</v>
      </c>
      <c r="R27" s="8">
        <v>21.800833999999998</v>
      </c>
      <c r="S27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898.47411200000022</v>
      </c>
      <c r="T27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2019.5922210000012</v>
      </c>
    </row>
    <row r="28" spans="1:20" x14ac:dyDescent="0.25">
      <c r="A28" s="2">
        <v>3</v>
      </c>
      <c r="B28" s="2">
        <v>1</v>
      </c>
      <c r="C28" s="2">
        <v>71</v>
      </c>
      <c r="D28" s="2" t="s">
        <v>25</v>
      </c>
      <c r="E28" s="6">
        <v>25.683247000000001</v>
      </c>
      <c r="F28" s="7">
        <v>102.73298800000001</v>
      </c>
      <c r="G28" s="5">
        <v>0</v>
      </c>
      <c r="H28" s="5">
        <v>0</v>
      </c>
      <c r="I28" s="8">
        <v>70.952636000000012</v>
      </c>
      <c r="J28" s="8">
        <v>193.803258</v>
      </c>
      <c r="K28" s="8">
        <v>113.2076910000001</v>
      </c>
      <c r="L28" s="8">
        <v>226.41538199999999</v>
      </c>
      <c r="M28" s="5">
        <v>0</v>
      </c>
      <c r="N28" s="5">
        <v>0</v>
      </c>
      <c r="O28" s="8">
        <v>521.08485700000006</v>
      </c>
      <c r="P28" s="8">
        <v>1042.11491</v>
      </c>
      <c r="Q28" s="8">
        <v>28.113159</v>
      </c>
      <c r="R28" s="8">
        <v>56.226317999999999</v>
      </c>
      <c r="S28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759.04159000000016</v>
      </c>
      <c r="T28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1565.066538</v>
      </c>
    </row>
    <row r="29" spans="1:20" x14ac:dyDescent="0.25">
      <c r="A29" s="2">
        <v>3</v>
      </c>
      <c r="B29" s="2">
        <v>2</v>
      </c>
      <c r="C29" s="2">
        <v>82</v>
      </c>
      <c r="D29" s="2" t="s">
        <v>27</v>
      </c>
      <c r="E29" s="6">
        <v>20.180215</v>
      </c>
      <c r="F29" s="7">
        <v>80.720859999999988</v>
      </c>
      <c r="G29" s="5">
        <v>0</v>
      </c>
      <c r="H29" s="5">
        <v>0</v>
      </c>
      <c r="I29" s="8">
        <v>114.2563659999999</v>
      </c>
      <c r="J29" s="8">
        <v>253.8237569999998</v>
      </c>
      <c r="K29" s="8">
        <v>142.16437400000001</v>
      </c>
      <c r="L29" s="8">
        <v>326.88554199999987</v>
      </c>
      <c r="M29" s="5">
        <v>0</v>
      </c>
      <c r="N29" s="5">
        <v>0</v>
      </c>
      <c r="O29" s="8">
        <v>1201.927506</v>
      </c>
      <c r="P29" s="8">
        <v>2409.2834740000012</v>
      </c>
      <c r="Q29" s="8">
        <v>15.697113999999999</v>
      </c>
      <c r="R29" s="8">
        <v>30.531227999999999</v>
      </c>
      <c r="S29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1494.2255749999999</v>
      </c>
      <c r="T29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3070.7136330000008</v>
      </c>
    </row>
    <row r="30" spans="1:20" x14ac:dyDescent="0.25">
      <c r="A30" s="2">
        <v>4</v>
      </c>
      <c r="B30" s="2">
        <v>1</v>
      </c>
      <c r="C30" s="2">
        <v>33</v>
      </c>
      <c r="D30" s="2" t="s">
        <v>30</v>
      </c>
      <c r="E30" s="5">
        <v>0</v>
      </c>
      <c r="F30" s="7">
        <v>0</v>
      </c>
      <c r="G30" s="5">
        <v>0</v>
      </c>
      <c r="H30" s="5">
        <v>0</v>
      </c>
      <c r="I30" s="8">
        <v>82.964495999999968</v>
      </c>
      <c r="J30" s="8">
        <v>228.57015999999999</v>
      </c>
      <c r="K30" s="8">
        <v>154.41023499999989</v>
      </c>
      <c r="L30" s="8">
        <v>317.41454699999991</v>
      </c>
      <c r="M30" s="5">
        <v>0</v>
      </c>
      <c r="N30" s="5">
        <v>0</v>
      </c>
      <c r="O30" s="8">
        <v>479.21660699999978</v>
      </c>
      <c r="P30" s="8">
        <v>968.21133799999996</v>
      </c>
      <c r="Q30" s="8">
        <v>10.196887</v>
      </c>
      <c r="R30" s="8">
        <v>20.393774000000001</v>
      </c>
      <c r="S30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726.78822499999956</v>
      </c>
      <c r="T30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1514.1960449999997</v>
      </c>
    </row>
    <row r="31" spans="1:20" x14ac:dyDescent="0.25">
      <c r="A31" s="2">
        <v>4</v>
      </c>
      <c r="B31" s="2">
        <v>1</v>
      </c>
      <c r="C31" s="2">
        <v>42</v>
      </c>
      <c r="D31" s="2" t="s">
        <v>31</v>
      </c>
      <c r="E31" s="6">
        <v>22.998563999999998</v>
      </c>
      <c r="F31" s="7">
        <v>91.994255999999979</v>
      </c>
      <c r="G31" s="5">
        <v>0</v>
      </c>
      <c r="H31" s="5">
        <v>0</v>
      </c>
      <c r="I31" s="8">
        <v>57.259775000000012</v>
      </c>
      <c r="J31" s="8">
        <v>123.92218800000001</v>
      </c>
      <c r="K31" s="8">
        <v>168.1439850000001</v>
      </c>
      <c r="L31" s="8">
        <v>344.38644500000032</v>
      </c>
      <c r="M31" s="5">
        <v>0</v>
      </c>
      <c r="N31" s="5">
        <v>0</v>
      </c>
      <c r="O31" s="8">
        <v>633.55804399999965</v>
      </c>
      <c r="P31" s="8">
        <v>1271.82754</v>
      </c>
      <c r="Q31" s="8">
        <v>46.493159999999989</v>
      </c>
      <c r="R31" s="8">
        <v>92.986319999999978</v>
      </c>
      <c r="S31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928.45352799999978</v>
      </c>
      <c r="T31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1832.1304290000003</v>
      </c>
    </row>
    <row r="32" spans="1:20" x14ac:dyDescent="0.25">
      <c r="A32" s="2">
        <v>4</v>
      </c>
      <c r="B32" s="2">
        <v>3</v>
      </c>
      <c r="C32" s="2">
        <v>51</v>
      </c>
      <c r="D32" s="2" t="s">
        <v>34</v>
      </c>
      <c r="E32" s="6">
        <v>68.830610000000064</v>
      </c>
      <c r="F32" s="7">
        <v>276.80741799999998</v>
      </c>
      <c r="G32" s="5">
        <v>0</v>
      </c>
      <c r="H32" s="5">
        <v>0</v>
      </c>
      <c r="I32" s="8">
        <v>94.742553000000044</v>
      </c>
      <c r="J32" s="8">
        <v>284.90909899999991</v>
      </c>
      <c r="K32" s="8">
        <v>166.35585199999991</v>
      </c>
      <c r="L32" s="8">
        <v>348.63791400000002</v>
      </c>
      <c r="M32" s="5">
        <v>0</v>
      </c>
      <c r="N32" s="5">
        <v>0</v>
      </c>
      <c r="O32" s="8">
        <v>1549.2615319999979</v>
      </c>
      <c r="P32" s="8">
        <v>3105.4446349999971</v>
      </c>
      <c r="Q32" s="8">
        <v>18.297865000000002</v>
      </c>
      <c r="R32" s="8">
        <v>34.897446000000009</v>
      </c>
      <c r="S32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1897.4884119999979</v>
      </c>
      <c r="T32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4015.7990659999969</v>
      </c>
    </row>
    <row r="33" spans="1:20" x14ac:dyDescent="0.25">
      <c r="A33" s="2">
        <v>4</v>
      </c>
      <c r="B33" s="2">
        <v>2</v>
      </c>
      <c r="C33" s="2">
        <v>64</v>
      </c>
      <c r="D33" s="2" t="s">
        <v>32</v>
      </c>
      <c r="E33" s="6">
        <v>26.225756000000001</v>
      </c>
      <c r="F33" s="7">
        <v>104.903024</v>
      </c>
      <c r="G33" s="5">
        <v>0</v>
      </c>
      <c r="H33" s="5">
        <v>0</v>
      </c>
      <c r="I33" s="8">
        <v>98.684152999999952</v>
      </c>
      <c r="J33" s="8">
        <v>325.9588399999999</v>
      </c>
      <c r="K33" s="8">
        <v>131.35173900000001</v>
      </c>
      <c r="L33" s="8">
        <v>283.34777200000002</v>
      </c>
      <c r="M33" s="5">
        <v>0</v>
      </c>
      <c r="N33" s="5">
        <v>0</v>
      </c>
      <c r="O33" s="8">
        <v>817.75688799999966</v>
      </c>
      <c r="P33" s="8">
        <v>1677.1182879999999</v>
      </c>
      <c r="Q33" s="8">
        <v>20.729352000000009</v>
      </c>
      <c r="R33" s="8">
        <v>41.458703999999997</v>
      </c>
      <c r="S33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1094.7478879999996</v>
      </c>
      <c r="T33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2391.3279239999997</v>
      </c>
    </row>
    <row r="34" spans="1:20" x14ac:dyDescent="0.25">
      <c r="A34" s="2">
        <v>4</v>
      </c>
      <c r="B34" s="2">
        <v>3</v>
      </c>
      <c r="C34" s="2">
        <v>96</v>
      </c>
      <c r="D34" s="2" t="s">
        <v>35</v>
      </c>
      <c r="E34" s="6">
        <v>32.247028</v>
      </c>
      <c r="F34" s="7">
        <v>128.98811200000009</v>
      </c>
      <c r="G34" s="5">
        <v>0</v>
      </c>
      <c r="H34" s="5">
        <v>0</v>
      </c>
      <c r="I34" s="8">
        <v>95.064083999999994</v>
      </c>
      <c r="J34" s="8">
        <v>287.38152700000012</v>
      </c>
      <c r="K34" s="8">
        <v>93.105176</v>
      </c>
      <c r="L34" s="8">
        <v>196.00046499999991</v>
      </c>
      <c r="M34" s="5">
        <v>0</v>
      </c>
      <c r="N34" s="5">
        <v>0</v>
      </c>
      <c r="O34" s="8">
        <v>905.55599999999993</v>
      </c>
      <c r="P34" s="8">
        <v>1825.3263489999999</v>
      </c>
      <c r="Q34" s="8">
        <v>14.967441000000001</v>
      </c>
      <c r="R34" s="8">
        <v>29.934881999999991</v>
      </c>
      <c r="S34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1140.9397289999999</v>
      </c>
      <c r="T34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2437.696453</v>
      </c>
    </row>
    <row r="35" spans="1:20" x14ac:dyDescent="0.25">
      <c r="A35" s="2">
        <v>4</v>
      </c>
      <c r="B35" s="2">
        <v>2</v>
      </c>
      <c r="C35" s="2">
        <v>98</v>
      </c>
      <c r="D35" s="2" t="s">
        <v>33</v>
      </c>
      <c r="E35" s="6">
        <v>43.683795000000003</v>
      </c>
      <c r="F35" s="7">
        <v>176.978814</v>
      </c>
      <c r="G35" s="5">
        <v>0</v>
      </c>
      <c r="H35" s="5">
        <v>0</v>
      </c>
      <c r="I35" s="8">
        <v>59.781582</v>
      </c>
      <c r="J35" s="8">
        <v>201.10750600000009</v>
      </c>
      <c r="K35" s="8">
        <v>74.237753000000012</v>
      </c>
      <c r="L35" s="8">
        <v>187.27514899999991</v>
      </c>
      <c r="M35" s="5">
        <v>0</v>
      </c>
      <c r="N35" s="5">
        <v>0</v>
      </c>
      <c r="O35" s="8">
        <v>560.81179500000007</v>
      </c>
      <c r="P35" s="8">
        <v>1153.0505659999999</v>
      </c>
      <c r="Q35" s="8">
        <v>17.673359999999999</v>
      </c>
      <c r="R35" s="8">
        <v>35.026720999999988</v>
      </c>
      <c r="S35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756.18828500000006</v>
      </c>
      <c r="T35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1718.4120349999998</v>
      </c>
    </row>
    <row r="36" spans="1:20" x14ac:dyDescent="0.25">
      <c r="A36" s="2">
        <v>5</v>
      </c>
      <c r="B36" s="2">
        <v>2</v>
      </c>
      <c r="C36" s="2">
        <v>32</v>
      </c>
      <c r="D36" s="2" t="s">
        <v>37</v>
      </c>
      <c r="E36" s="6">
        <v>35.960026999999997</v>
      </c>
      <c r="F36" s="7">
        <v>211.04386800000009</v>
      </c>
      <c r="G36" s="5">
        <v>0</v>
      </c>
      <c r="H36" s="5">
        <v>0</v>
      </c>
      <c r="I36" s="8">
        <v>47.882469999999998</v>
      </c>
      <c r="J36" s="8">
        <v>173.64601300000001</v>
      </c>
      <c r="K36" s="8">
        <v>65.730975999999998</v>
      </c>
      <c r="L36" s="8">
        <v>211.49154900000011</v>
      </c>
      <c r="M36" s="5">
        <v>0</v>
      </c>
      <c r="N36" s="5">
        <v>0</v>
      </c>
      <c r="O36" s="8">
        <v>574.56273800000008</v>
      </c>
      <c r="P36" s="8">
        <v>1221.2618270000009</v>
      </c>
      <c r="Q36" s="8">
        <v>26.326644000000002</v>
      </c>
      <c r="R36" s="8">
        <v>52.653288000000003</v>
      </c>
      <c r="S36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750.46285499999999</v>
      </c>
      <c r="T36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1817.4432570000013</v>
      </c>
    </row>
    <row r="37" spans="1:20" x14ac:dyDescent="0.25">
      <c r="A37" s="2">
        <v>5</v>
      </c>
      <c r="B37" s="2">
        <v>3</v>
      </c>
      <c r="C37" s="2">
        <v>35</v>
      </c>
      <c r="D37" s="2" t="s">
        <v>40</v>
      </c>
      <c r="E37" s="5">
        <v>0</v>
      </c>
      <c r="F37" s="7">
        <v>0</v>
      </c>
      <c r="G37" s="5">
        <v>0</v>
      </c>
      <c r="H37" s="5">
        <v>0</v>
      </c>
      <c r="I37" s="8">
        <v>43.776025999999987</v>
      </c>
      <c r="J37" s="8">
        <v>133.03715600000001</v>
      </c>
      <c r="K37" s="8">
        <v>106.229124</v>
      </c>
      <c r="L37" s="8">
        <v>212.82132500000009</v>
      </c>
      <c r="M37" s="5">
        <v>0</v>
      </c>
      <c r="N37" s="5">
        <v>0</v>
      </c>
      <c r="O37" s="8">
        <v>692.66077799999982</v>
      </c>
      <c r="P37" s="8">
        <v>1386.677477</v>
      </c>
      <c r="Q37" s="8">
        <v>28.63589</v>
      </c>
      <c r="R37" s="8">
        <v>57.027495000000002</v>
      </c>
      <c r="S37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871.3018179999998</v>
      </c>
      <c r="T37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1732.5359579999999</v>
      </c>
    </row>
    <row r="38" spans="1:20" x14ac:dyDescent="0.25">
      <c r="A38" s="2">
        <v>5</v>
      </c>
      <c r="B38" s="2">
        <v>2</v>
      </c>
      <c r="C38" s="2">
        <v>39</v>
      </c>
      <c r="D38" s="2" t="s">
        <v>38</v>
      </c>
      <c r="E38" s="6">
        <v>23.590312999999998</v>
      </c>
      <c r="F38" s="7">
        <v>94.361252000000007</v>
      </c>
      <c r="G38" s="5">
        <v>0</v>
      </c>
      <c r="H38" s="5">
        <v>0</v>
      </c>
      <c r="I38" s="8">
        <v>58.892556999999996</v>
      </c>
      <c r="J38" s="8">
        <v>120.0246999999999</v>
      </c>
      <c r="K38" s="8">
        <v>56.298910999999997</v>
      </c>
      <c r="L38" s="8">
        <v>114.33251</v>
      </c>
      <c r="M38" s="5">
        <v>0</v>
      </c>
      <c r="N38" s="5">
        <v>0</v>
      </c>
      <c r="O38" s="8">
        <v>676.86155799999995</v>
      </c>
      <c r="P38" s="8">
        <v>1354.0558900000001</v>
      </c>
      <c r="Q38" s="8">
        <v>65.049240000000012</v>
      </c>
      <c r="R38" s="8">
        <v>126.28057</v>
      </c>
      <c r="S38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880.69257900000002</v>
      </c>
      <c r="T38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1682.7743519999999</v>
      </c>
    </row>
    <row r="39" spans="1:20" x14ac:dyDescent="0.25">
      <c r="A39" s="2">
        <v>5</v>
      </c>
      <c r="B39" s="2">
        <v>2</v>
      </c>
      <c r="C39" s="2">
        <v>73</v>
      </c>
      <c r="D39" s="2" t="s">
        <v>39</v>
      </c>
      <c r="E39" s="5">
        <v>0</v>
      </c>
      <c r="F39" s="7">
        <v>0</v>
      </c>
      <c r="G39" s="5">
        <v>0</v>
      </c>
      <c r="H39" s="5">
        <v>0</v>
      </c>
      <c r="I39" s="8">
        <v>44.728388000000002</v>
      </c>
      <c r="J39" s="8">
        <v>123.111946</v>
      </c>
      <c r="K39" s="8">
        <v>49.298166000000002</v>
      </c>
      <c r="L39" s="8">
        <v>100.68545900000009</v>
      </c>
      <c r="M39" s="5">
        <v>0</v>
      </c>
      <c r="N39" s="5">
        <v>0</v>
      </c>
      <c r="O39" s="8">
        <v>530.88768200000015</v>
      </c>
      <c r="P39" s="8">
        <v>1062.59674</v>
      </c>
      <c r="Q39" s="8">
        <v>44.307586000000001</v>
      </c>
      <c r="R39" s="8">
        <v>88.615171999999987</v>
      </c>
      <c r="S39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669.2218220000002</v>
      </c>
      <c r="T39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1286.394145</v>
      </c>
    </row>
    <row r="40" spans="1:20" x14ac:dyDescent="0.25">
      <c r="A40" s="2">
        <v>5</v>
      </c>
      <c r="B40" s="2">
        <v>3</v>
      </c>
      <c r="C40" s="2">
        <v>91</v>
      </c>
      <c r="D40" s="2" t="s">
        <v>41</v>
      </c>
      <c r="E40" s="6">
        <v>14.615097</v>
      </c>
      <c r="F40" s="7">
        <v>58.460388000000009</v>
      </c>
      <c r="G40" s="5">
        <v>0</v>
      </c>
      <c r="H40" s="5">
        <v>0</v>
      </c>
      <c r="I40" s="8">
        <v>42.080214999999988</v>
      </c>
      <c r="J40" s="8">
        <v>122.407792</v>
      </c>
      <c r="K40" s="8">
        <v>25.006222999999999</v>
      </c>
      <c r="L40" s="8">
        <v>54.503144000000013</v>
      </c>
      <c r="M40" s="5">
        <v>0</v>
      </c>
      <c r="N40" s="5">
        <v>0</v>
      </c>
      <c r="O40" s="8">
        <v>370.97052000000002</v>
      </c>
      <c r="P40" s="8">
        <v>754.97360800000013</v>
      </c>
      <c r="Q40" s="8">
        <v>17.062805999999998</v>
      </c>
      <c r="R40" s="8">
        <v>34.125611999999997</v>
      </c>
      <c r="S40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469.73486100000002</v>
      </c>
      <c r="T40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990.3449320000002</v>
      </c>
    </row>
    <row r="41" spans="1:20" x14ac:dyDescent="0.25">
      <c r="A41" s="2">
        <v>5</v>
      </c>
      <c r="B41" s="2">
        <v>1</v>
      </c>
      <c r="C41" s="2">
        <v>92</v>
      </c>
      <c r="D41" s="2" t="s">
        <v>36</v>
      </c>
      <c r="E41" s="6">
        <v>81.237674999999953</v>
      </c>
      <c r="F41" s="7">
        <v>526.88589600000012</v>
      </c>
      <c r="G41" s="5">
        <v>0</v>
      </c>
      <c r="H41" s="5">
        <v>0</v>
      </c>
      <c r="I41" s="8">
        <v>142.66078700000011</v>
      </c>
      <c r="J41" s="8">
        <v>613.38121699999965</v>
      </c>
      <c r="K41" s="8">
        <v>156.86386999999979</v>
      </c>
      <c r="L41" s="8">
        <v>529.84187499999985</v>
      </c>
      <c r="M41" s="5">
        <v>0</v>
      </c>
      <c r="N41" s="5">
        <v>0</v>
      </c>
      <c r="O41" s="8">
        <v>2046.414276999998</v>
      </c>
      <c r="P41" s="8">
        <v>4583.0605749999941</v>
      </c>
      <c r="Q41" s="8">
        <v>53.580326999999997</v>
      </c>
      <c r="R41" s="8">
        <v>106.843057</v>
      </c>
      <c r="S41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2480.7569359999979</v>
      </c>
      <c r="T41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6253.169562999994</v>
      </c>
    </row>
    <row r="42" spans="1:20" x14ac:dyDescent="0.25">
      <c r="A42" s="2">
        <v>5</v>
      </c>
      <c r="B42" s="2">
        <v>3</v>
      </c>
      <c r="C42" s="2">
        <v>93</v>
      </c>
      <c r="D42" s="2" t="s">
        <v>42</v>
      </c>
      <c r="E42" s="6">
        <v>10.474812999999999</v>
      </c>
      <c r="F42" s="7">
        <v>41.899251999999997</v>
      </c>
      <c r="G42" s="5">
        <v>0</v>
      </c>
      <c r="H42" s="5">
        <v>0</v>
      </c>
      <c r="I42" s="8">
        <v>49.85812700000001</v>
      </c>
      <c r="J42" s="8">
        <v>101.168485</v>
      </c>
      <c r="K42" s="8">
        <v>39.142372000000002</v>
      </c>
      <c r="L42" s="8">
        <v>78.284744000000018</v>
      </c>
      <c r="M42" s="5">
        <v>0</v>
      </c>
      <c r="N42" s="5">
        <v>0</v>
      </c>
      <c r="O42" s="8">
        <v>496.94888100000009</v>
      </c>
      <c r="P42" s="8">
        <v>993.89776200000028</v>
      </c>
      <c r="Q42" s="8">
        <v>53.635852999999997</v>
      </c>
      <c r="R42" s="8">
        <v>104.22970599999999</v>
      </c>
      <c r="S42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650.06004600000006</v>
      </c>
      <c r="T42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1215.2502430000004</v>
      </c>
    </row>
    <row r="43" spans="1:20" x14ac:dyDescent="0.25">
      <c r="A43" s="2">
        <v>6</v>
      </c>
      <c r="B43" s="2">
        <v>3</v>
      </c>
      <c r="C43" s="2">
        <v>9</v>
      </c>
      <c r="D43" s="2" t="s">
        <v>46</v>
      </c>
      <c r="E43" s="5">
        <v>0</v>
      </c>
      <c r="F43" s="7">
        <v>0</v>
      </c>
      <c r="G43" s="5">
        <v>0</v>
      </c>
      <c r="H43" s="5">
        <v>0</v>
      </c>
      <c r="I43" s="8">
        <v>30.779240000000001</v>
      </c>
      <c r="J43" s="8">
        <v>67.48380800000001</v>
      </c>
      <c r="K43" s="8">
        <v>255.65600500000011</v>
      </c>
      <c r="L43" s="8">
        <v>565.68321999999978</v>
      </c>
      <c r="M43" s="5">
        <v>0</v>
      </c>
      <c r="N43" s="5">
        <v>0</v>
      </c>
      <c r="O43" s="8">
        <v>538.41873199999998</v>
      </c>
      <c r="P43" s="8">
        <v>1076.837464</v>
      </c>
      <c r="Q43" s="8">
        <v>49.952369000000012</v>
      </c>
      <c r="R43" s="8">
        <v>99.244738000000012</v>
      </c>
      <c r="S43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874.80634600000008</v>
      </c>
      <c r="T43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1710.0044919999998</v>
      </c>
    </row>
    <row r="44" spans="1:20" x14ac:dyDescent="0.25">
      <c r="A44" s="2">
        <v>6</v>
      </c>
      <c r="B44" s="2">
        <v>3</v>
      </c>
      <c r="C44" s="2">
        <v>24</v>
      </c>
      <c r="D44" s="2" t="s">
        <v>47</v>
      </c>
      <c r="E44" s="5">
        <v>0</v>
      </c>
      <c r="F44" s="7">
        <v>0</v>
      </c>
      <c r="G44" s="5">
        <v>0</v>
      </c>
      <c r="H44" s="5">
        <v>0</v>
      </c>
      <c r="I44" s="8">
        <v>113.49547800000001</v>
      </c>
      <c r="J44" s="8">
        <v>332.05154699999991</v>
      </c>
      <c r="K44" s="8">
        <v>155.590677</v>
      </c>
      <c r="L44" s="8">
        <v>314.56537200000002</v>
      </c>
      <c r="M44" s="5">
        <v>0</v>
      </c>
      <c r="N44" s="5">
        <v>0</v>
      </c>
      <c r="O44" s="8">
        <v>888.88359900000023</v>
      </c>
      <c r="P44" s="8">
        <v>1778.3554740000011</v>
      </c>
      <c r="Q44" s="8">
        <v>84.558901999999989</v>
      </c>
      <c r="R44" s="8">
        <v>169.11780400000001</v>
      </c>
      <c r="S44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1242.5286560000002</v>
      </c>
      <c r="T44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2424.9723930000009</v>
      </c>
    </row>
    <row r="45" spans="1:20" x14ac:dyDescent="0.25">
      <c r="A45" s="2">
        <v>6</v>
      </c>
      <c r="B45" s="2">
        <v>2</v>
      </c>
      <c r="C45" s="2">
        <v>26</v>
      </c>
      <c r="D45" s="2" t="s">
        <v>44</v>
      </c>
      <c r="E45" s="6">
        <v>52.824786999999993</v>
      </c>
      <c r="F45" s="7">
        <v>214.73085399999999</v>
      </c>
      <c r="G45" s="5">
        <v>15.128034</v>
      </c>
      <c r="H45" s="5">
        <v>60.512135999999998</v>
      </c>
      <c r="I45" s="8">
        <v>61.174215000000032</v>
      </c>
      <c r="J45" s="8">
        <v>203.30688100000009</v>
      </c>
      <c r="K45" s="8">
        <v>118.45653299999999</v>
      </c>
      <c r="L45" s="8">
        <v>388.77542000000011</v>
      </c>
      <c r="M45" s="5">
        <v>0</v>
      </c>
      <c r="N45" s="5">
        <v>0</v>
      </c>
      <c r="O45" s="8">
        <v>958.56577100000129</v>
      </c>
      <c r="P45" s="8">
        <v>2071.862047000001</v>
      </c>
      <c r="Q45" s="8">
        <v>20.004496</v>
      </c>
      <c r="R45" s="8">
        <v>39.139866000000012</v>
      </c>
      <c r="S45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1226.1538360000013</v>
      </c>
      <c r="T45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2939.1873380000011</v>
      </c>
    </row>
    <row r="46" spans="1:20" x14ac:dyDescent="0.25">
      <c r="A46" s="2">
        <v>6</v>
      </c>
      <c r="B46" s="2">
        <v>2</v>
      </c>
      <c r="C46" s="2">
        <v>43</v>
      </c>
      <c r="D46" s="2" t="s">
        <v>45</v>
      </c>
      <c r="E46" s="6">
        <v>8.8689330000000002</v>
      </c>
      <c r="F46" s="7">
        <v>35.475732000000001</v>
      </c>
      <c r="G46" s="5">
        <v>0</v>
      </c>
      <c r="H46" s="5">
        <v>0</v>
      </c>
      <c r="I46" s="8">
        <v>62.618461999999987</v>
      </c>
      <c r="J46" s="8">
        <v>162.54638199999999</v>
      </c>
      <c r="K46" s="8">
        <v>111.75182</v>
      </c>
      <c r="L46" s="8">
        <v>255.34895900000001</v>
      </c>
      <c r="M46" s="5">
        <v>0</v>
      </c>
      <c r="N46" s="5">
        <v>0</v>
      </c>
      <c r="O46" s="8">
        <v>986.42142100000001</v>
      </c>
      <c r="P46" s="8">
        <v>1988.6327719999999</v>
      </c>
      <c r="Q46" s="8">
        <v>24.242550000000001</v>
      </c>
      <c r="R46" s="8">
        <v>48.485100000000003</v>
      </c>
      <c r="S46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1193.903186</v>
      </c>
      <c r="T46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2442.0038450000002</v>
      </c>
    </row>
    <row r="47" spans="1:20" x14ac:dyDescent="0.25">
      <c r="A47" s="2">
        <v>6</v>
      </c>
      <c r="B47" s="2">
        <v>1</v>
      </c>
      <c r="C47" s="2">
        <v>78</v>
      </c>
      <c r="D47" s="2" t="s">
        <v>43</v>
      </c>
      <c r="E47" s="6">
        <v>57.865689999999987</v>
      </c>
      <c r="F47" s="7">
        <v>232.6841160000001</v>
      </c>
      <c r="G47" s="5">
        <v>0</v>
      </c>
      <c r="H47" s="5">
        <v>0</v>
      </c>
      <c r="I47" s="8">
        <v>75.933020000000027</v>
      </c>
      <c r="J47" s="8">
        <v>183.475154</v>
      </c>
      <c r="K47" s="8">
        <v>219.0694</v>
      </c>
      <c r="L47" s="8">
        <v>459.00166699999971</v>
      </c>
      <c r="M47" s="5">
        <v>0</v>
      </c>
      <c r="N47" s="5">
        <v>0</v>
      </c>
      <c r="O47" s="8">
        <v>1370.8523240000011</v>
      </c>
      <c r="P47" s="8">
        <v>2750.792006000001</v>
      </c>
      <c r="Q47" s="8">
        <v>60.47351900000001</v>
      </c>
      <c r="R47" s="8">
        <v>120.088038</v>
      </c>
      <c r="S47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1784.1939530000013</v>
      </c>
      <c r="T47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3625.9529430000011</v>
      </c>
    </row>
    <row r="48" spans="1:20" x14ac:dyDescent="0.25">
      <c r="A48" s="2">
        <v>7</v>
      </c>
      <c r="B48" s="2">
        <v>1</v>
      </c>
      <c r="C48" s="2">
        <v>1</v>
      </c>
      <c r="D48" s="2" t="s">
        <v>48</v>
      </c>
      <c r="E48" s="6">
        <v>16.012976999999999</v>
      </c>
      <c r="F48" s="7">
        <v>128.10381599999999</v>
      </c>
      <c r="G48" s="5">
        <v>0</v>
      </c>
      <c r="H48" s="5">
        <v>0</v>
      </c>
      <c r="I48" s="8">
        <v>17.969390000000001</v>
      </c>
      <c r="J48" s="8">
        <v>58.690723999999967</v>
      </c>
      <c r="K48" s="8">
        <v>123.420203</v>
      </c>
      <c r="L48" s="8">
        <v>284.76769900000022</v>
      </c>
      <c r="M48" s="5">
        <v>0</v>
      </c>
      <c r="N48" s="5">
        <v>0</v>
      </c>
      <c r="O48" s="8">
        <v>798.45456000000036</v>
      </c>
      <c r="P48" s="8">
        <v>1624.255449</v>
      </c>
      <c r="Q48" s="8">
        <v>13.475858000000001</v>
      </c>
      <c r="R48" s="8">
        <v>26.951716000000001</v>
      </c>
      <c r="S48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969.33298800000034</v>
      </c>
      <c r="T48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2095.8176880000001</v>
      </c>
    </row>
    <row r="49" spans="1:20" x14ac:dyDescent="0.25">
      <c r="A49" s="2">
        <v>7</v>
      </c>
      <c r="B49" s="2">
        <v>3</v>
      </c>
      <c r="C49" s="2">
        <v>17</v>
      </c>
      <c r="D49" s="2" t="s">
        <v>51</v>
      </c>
      <c r="E49" s="5">
        <v>0</v>
      </c>
      <c r="F49" s="7">
        <v>0</v>
      </c>
      <c r="G49" s="5">
        <v>0</v>
      </c>
      <c r="H49" s="5">
        <v>0</v>
      </c>
      <c r="I49" s="8">
        <v>31.531801999999999</v>
      </c>
      <c r="J49" s="8">
        <v>75.030776000000003</v>
      </c>
      <c r="K49" s="8">
        <v>90.418461000000008</v>
      </c>
      <c r="L49" s="8">
        <v>180.83692199999999</v>
      </c>
      <c r="M49" s="5">
        <v>0</v>
      </c>
      <c r="N49" s="5">
        <v>0</v>
      </c>
      <c r="O49" s="8">
        <v>461.66752300000007</v>
      </c>
      <c r="P49" s="8">
        <v>923.56373600000006</v>
      </c>
      <c r="Q49" s="8">
        <v>40.161279999999998</v>
      </c>
      <c r="R49" s="8">
        <v>80.306626999999992</v>
      </c>
      <c r="S49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623.77906600000006</v>
      </c>
      <c r="T49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1179.4314340000001</v>
      </c>
    </row>
    <row r="50" spans="1:20" x14ac:dyDescent="0.25">
      <c r="A50" s="2">
        <v>7</v>
      </c>
      <c r="B50" s="2">
        <v>2</v>
      </c>
      <c r="C50" s="2">
        <v>41</v>
      </c>
      <c r="D50" s="2" t="s">
        <v>50</v>
      </c>
      <c r="E50" s="6">
        <v>112.000524</v>
      </c>
      <c r="F50" s="7">
        <v>661.57137000000012</v>
      </c>
      <c r="G50" s="5">
        <v>0</v>
      </c>
      <c r="H50" s="5">
        <v>0</v>
      </c>
      <c r="I50" s="8">
        <v>98.839300999999978</v>
      </c>
      <c r="J50" s="8">
        <v>395.07406300000002</v>
      </c>
      <c r="K50" s="8">
        <v>98.853541999999976</v>
      </c>
      <c r="L50" s="8">
        <v>219.08591499999989</v>
      </c>
      <c r="M50" s="5">
        <v>0</v>
      </c>
      <c r="N50" s="5">
        <v>0</v>
      </c>
      <c r="O50" s="8">
        <v>1552.263944</v>
      </c>
      <c r="P50" s="8">
        <v>3352.6097689999979</v>
      </c>
      <c r="Q50" s="8">
        <v>45.341143000000002</v>
      </c>
      <c r="R50" s="8">
        <v>90.483198999999999</v>
      </c>
      <c r="S50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1907.2984540000002</v>
      </c>
      <c r="T50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4628.3411169999981</v>
      </c>
    </row>
    <row r="51" spans="1:20" x14ac:dyDescent="0.25">
      <c r="A51" s="2">
        <v>7</v>
      </c>
      <c r="B51" s="2">
        <v>1</v>
      </c>
      <c r="C51" s="2">
        <v>68</v>
      </c>
      <c r="D51" s="2" t="s">
        <v>49</v>
      </c>
      <c r="E51" s="6">
        <v>27.826827999999999</v>
      </c>
      <c r="F51" s="7">
        <v>143.82084399999999</v>
      </c>
      <c r="G51" s="5">
        <v>0</v>
      </c>
      <c r="H51" s="5">
        <v>0</v>
      </c>
      <c r="I51" s="8">
        <v>30.264005000000001</v>
      </c>
      <c r="J51" s="8">
        <v>77.442293000000006</v>
      </c>
      <c r="K51" s="8">
        <v>68.393385000000009</v>
      </c>
      <c r="L51" s="8">
        <v>158.11546200000001</v>
      </c>
      <c r="M51" s="5">
        <v>0</v>
      </c>
      <c r="N51" s="5">
        <v>0</v>
      </c>
      <c r="O51" s="8">
        <v>710.40899600000012</v>
      </c>
      <c r="P51" s="8">
        <v>1438.476611000001</v>
      </c>
      <c r="Q51" s="8">
        <v>23.360690000000002</v>
      </c>
      <c r="R51" s="8">
        <v>46.707463999999987</v>
      </c>
      <c r="S51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860.25390400000015</v>
      </c>
      <c r="T51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1817.8552100000011</v>
      </c>
    </row>
    <row r="52" spans="1:20" x14ac:dyDescent="0.25">
      <c r="A52" s="2">
        <v>7</v>
      </c>
      <c r="B52" s="2">
        <v>3</v>
      </c>
      <c r="C52" s="2">
        <v>79</v>
      </c>
      <c r="D52" s="2" t="s">
        <v>52</v>
      </c>
      <c r="E52" s="5">
        <v>2.366841</v>
      </c>
      <c r="F52" s="7">
        <v>9.4673639999999999</v>
      </c>
      <c r="G52" s="5">
        <v>0</v>
      </c>
      <c r="H52" s="5">
        <v>0</v>
      </c>
      <c r="I52" s="8">
        <v>113.186013</v>
      </c>
      <c r="J52" s="8">
        <v>327.81552099999999</v>
      </c>
      <c r="K52" s="8">
        <v>104.484951</v>
      </c>
      <c r="L52" s="8">
        <v>232.35506000000001</v>
      </c>
      <c r="M52" s="5">
        <v>0</v>
      </c>
      <c r="N52" s="5">
        <v>0</v>
      </c>
      <c r="O52" s="8">
        <v>913.09405700000048</v>
      </c>
      <c r="P52" s="8">
        <v>1835.9639080000011</v>
      </c>
      <c r="Q52" s="8">
        <v>87.269325999999992</v>
      </c>
      <c r="R52" s="8">
        <v>174.53865200000001</v>
      </c>
      <c r="S52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1220.4011880000005</v>
      </c>
      <c r="T52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2405.601853000001</v>
      </c>
    </row>
    <row r="53" spans="1:20" x14ac:dyDescent="0.25">
      <c r="A53" s="2">
        <v>8</v>
      </c>
      <c r="B53" s="2">
        <v>1</v>
      </c>
      <c r="C53" s="2">
        <v>19</v>
      </c>
      <c r="D53" s="2" t="s">
        <v>53</v>
      </c>
      <c r="E53" s="5">
        <v>0</v>
      </c>
      <c r="F53" s="7">
        <v>0</v>
      </c>
      <c r="G53" s="5">
        <v>0</v>
      </c>
      <c r="H53" s="5">
        <v>0</v>
      </c>
      <c r="I53" s="8">
        <v>97.36886299999999</v>
      </c>
      <c r="J53" s="8">
        <v>346.26333000000011</v>
      </c>
      <c r="K53" s="8">
        <v>63.135395000000003</v>
      </c>
      <c r="L53" s="8">
        <v>126.27079000000001</v>
      </c>
      <c r="M53" s="5">
        <v>0</v>
      </c>
      <c r="N53" s="5">
        <v>0</v>
      </c>
      <c r="O53" s="8">
        <v>909.55657299999984</v>
      </c>
      <c r="P53" s="8">
        <v>1824.237363</v>
      </c>
      <c r="Q53" s="8">
        <v>60.086125000000003</v>
      </c>
      <c r="R53" s="8">
        <v>120.17225000000001</v>
      </c>
      <c r="S53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1130.1469559999998</v>
      </c>
      <c r="T53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2296.771483</v>
      </c>
    </row>
    <row r="54" spans="1:20" x14ac:dyDescent="0.25">
      <c r="A54" s="2">
        <v>8</v>
      </c>
      <c r="B54" s="2">
        <v>2</v>
      </c>
      <c r="C54" s="2">
        <v>47</v>
      </c>
      <c r="D54" s="2" t="s">
        <v>55</v>
      </c>
      <c r="E54" s="5">
        <v>0</v>
      </c>
      <c r="F54" s="7">
        <v>0</v>
      </c>
      <c r="G54" s="5">
        <v>0</v>
      </c>
      <c r="H54" s="5">
        <v>0</v>
      </c>
      <c r="I54" s="8">
        <v>27.016698999999999</v>
      </c>
      <c r="J54" s="8">
        <v>66.040164000000019</v>
      </c>
      <c r="K54" s="8">
        <v>33.229680999999999</v>
      </c>
      <c r="L54" s="8">
        <v>66.802682000000004</v>
      </c>
      <c r="M54" s="5">
        <v>0</v>
      </c>
      <c r="N54" s="5">
        <v>0</v>
      </c>
      <c r="O54" s="8">
        <v>450.1954070000001</v>
      </c>
      <c r="P54" s="8">
        <v>900.21805900000015</v>
      </c>
      <c r="Q54" s="8">
        <v>9.5075760000000002</v>
      </c>
      <c r="R54" s="8">
        <v>19.015152</v>
      </c>
      <c r="S54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519.94936300000006</v>
      </c>
      <c r="T54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1033.0609050000003</v>
      </c>
    </row>
    <row r="55" spans="1:20" x14ac:dyDescent="0.25">
      <c r="A55" s="2">
        <v>8</v>
      </c>
      <c r="B55" s="2">
        <v>2</v>
      </c>
      <c r="C55" s="2">
        <v>53</v>
      </c>
      <c r="D55" s="2" t="s">
        <v>56</v>
      </c>
      <c r="E55" s="5">
        <v>0</v>
      </c>
      <c r="F55" s="7">
        <v>0</v>
      </c>
      <c r="G55" s="5">
        <v>0</v>
      </c>
      <c r="H55" s="5">
        <v>0</v>
      </c>
      <c r="I55" s="8">
        <v>60.925039000000012</v>
      </c>
      <c r="J55" s="8">
        <v>218.36285499999991</v>
      </c>
      <c r="K55" s="8">
        <v>30.864802000000001</v>
      </c>
      <c r="L55" s="8">
        <v>75.263823000000002</v>
      </c>
      <c r="M55" s="5">
        <v>0</v>
      </c>
      <c r="N55" s="5">
        <v>0</v>
      </c>
      <c r="O55" s="8">
        <v>400.80399299999999</v>
      </c>
      <c r="P55" s="8">
        <v>805.09538500000008</v>
      </c>
      <c r="Q55" s="8">
        <v>11.885251</v>
      </c>
      <c r="R55" s="8">
        <v>23.770502</v>
      </c>
      <c r="S55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504.479085</v>
      </c>
      <c r="T55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1098.7220629999999</v>
      </c>
    </row>
    <row r="56" spans="1:20" x14ac:dyDescent="0.25">
      <c r="A56" s="2">
        <v>8</v>
      </c>
      <c r="B56" s="2">
        <v>1</v>
      </c>
      <c r="C56" s="2">
        <v>62</v>
      </c>
      <c r="D56" s="2" t="s">
        <v>58</v>
      </c>
      <c r="E56" s="6">
        <v>24.489080999999999</v>
      </c>
      <c r="F56" s="7">
        <v>97.956323999999995</v>
      </c>
      <c r="G56" s="5">
        <v>0</v>
      </c>
      <c r="H56" s="5">
        <v>0</v>
      </c>
      <c r="I56" s="8">
        <v>24.671353</v>
      </c>
      <c r="J56" s="8">
        <v>49.859054</v>
      </c>
      <c r="K56" s="8">
        <v>104.317762</v>
      </c>
      <c r="L56" s="8">
        <v>234.251439</v>
      </c>
      <c r="M56" s="5">
        <v>0</v>
      </c>
      <c r="N56" s="5">
        <v>0</v>
      </c>
      <c r="O56" s="8">
        <v>484.73908699999998</v>
      </c>
      <c r="P56" s="8">
        <v>969.55231799999979</v>
      </c>
      <c r="Q56" s="8">
        <v>40.277881999999998</v>
      </c>
      <c r="R56" s="8">
        <v>80.555764000000011</v>
      </c>
      <c r="S56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678.49516499999993</v>
      </c>
      <c r="T56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1351.6191349999999</v>
      </c>
    </row>
    <row r="57" spans="1:20" x14ac:dyDescent="0.25">
      <c r="A57" s="2">
        <v>8</v>
      </c>
      <c r="B57" s="2">
        <v>2</v>
      </c>
      <c r="C57" s="2">
        <v>63</v>
      </c>
      <c r="D57" s="2" t="s">
        <v>57</v>
      </c>
      <c r="E57" s="5">
        <v>0</v>
      </c>
      <c r="F57" s="7">
        <v>0</v>
      </c>
      <c r="G57" s="5">
        <v>0</v>
      </c>
      <c r="H57" s="5">
        <v>0</v>
      </c>
      <c r="I57" s="8">
        <v>59.023351000000019</v>
      </c>
      <c r="J57" s="8">
        <v>179.20924500000001</v>
      </c>
      <c r="K57" s="8">
        <v>132.629223</v>
      </c>
      <c r="L57" s="8">
        <v>288.32347700000003</v>
      </c>
      <c r="M57" s="5">
        <v>0</v>
      </c>
      <c r="N57" s="5">
        <v>0</v>
      </c>
      <c r="O57" s="8">
        <v>838.04327599999999</v>
      </c>
      <c r="P57" s="8">
        <v>1683.0727119999999</v>
      </c>
      <c r="Q57" s="8">
        <v>50.707724000000013</v>
      </c>
      <c r="R57" s="8">
        <v>101.332606</v>
      </c>
      <c r="S57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1080.4035740000002</v>
      </c>
      <c r="T57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2150.6054340000001</v>
      </c>
    </row>
    <row r="58" spans="1:20" x14ac:dyDescent="0.25">
      <c r="A58" s="2">
        <v>8</v>
      </c>
      <c r="B58" s="2">
        <v>1</v>
      </c>
      <c r="C58" s="2">
        <v>76</v>
      </c>
      <c r="D58" s="2" t="s">
        <v>54</v>
      </c>
      <c r="E58" s="6">
        <v>46.817725000000017</v>
      </c>
      <c r="F58" s="7">
        <v>201.919366</v>
      </c>
      <c r="G58" s="5">
        <v>0</v>
      </c>
      <c r="H58" s="5">
        <v>0</v>
      </c>
      <c r="I58" s="8">
        <v>84.474459999999993</v>
      </c>
      <c r="J58" s="8">
        <v>263.64902799999999</v>
      </c>
      <c r="K58" s="8">
        <v>97.910927000000001</v>
      </c>
      <c r="L58" s="8">
        <v>210.0952649999999</v>
      </c>
      <c r="M58" s="5">
        <v>0</v>
      </c>
      <c r="N58" s="5">
        <v>0</v>
      </c>
      <c r="O58" s="8">
        <v>1434.4644560000011</v>
      </c>
      <c r="P58" s="8">
        <v>2885.726431000001</v>
      </c>
      <c r="Q58" s="8">
        <v>67.223204999999993</v>
      </c>
      <c r="R58" s="8">
        <v>134.44640999999999</v>
      </c>
      <c r="S58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1730.8907730000012</v>
      </c>
      <c r="T58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3561.3900900000008</v>
      </c>
    </row>
    <row r="59" spans="1:20" x14ac:dyDescent="0.25">
      <c r="A59" s="2">
        <v>8</v>
      </c>
      <c r="B59" s="2">
        <v>2</v>
      </c>
      <c r="C59" s="2">
        <v>77</v>
      </c>
      <c r="D59" s="2" t="s">
        <v>59</v>
      </c>
      <c r="E59" s="6">
        <v>13.001569</v>
      </c>
      <c r="F59" s="7">
        <v>52.006276</v>
      </c>
      <c r="G59" s="5">
        <v>0</v>
      </c>
      <c r="H59" s="5">
        <v>0</v>
      </c>
      <c r="I59" s="8">
        <v>80.573980999999989</v>
      </c>
      <c r="J59" s="8">
        <v>271.83836299999979</v>
      </c>
      <c r="K59" s="8">
        <v>46.233639999999987</v>
      </c>
      <c r="L59" s="8">
        <v>92.467280000000045</v>
      </c>
      <c r="M59" s="5">
        <v>0</v>
      </c>
      <c r="N59" s="5">
        <v>0</v>
      </c>
      <c r="O59" s="8">
        <v>612.06119200000001</v>
      </c>
      <c r="P59" s="8">
        <v>1225.7213609999999</v>
      </c>
      <c r="Q59" s="8">
        <v>34.282887000000002</v>
      </c>
      <c r="R59" s="8">
        <v>68.56577399999999</v>
      </c>
      <c r="S59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786.15326899999991</v>
      </c>
      <c r="T59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1642.0332799999996</v>
      </c>
    </row>
    <row r="60" spans="1:20" x14ac:dyDescent="0.25">
      <c r="A60" s="2">
        <v>8</v>
      </c>
      <c r="B60" s="2">
        <v>2</v>
      </c>
      <c r="C60" s="2">
        <v>83</v>
      </c>
      <c r="D60" s="2" t="s">
        <v>60</v>
      </c>
      <c r="E60" s="5">
        <v>0</v>
      </c>
      <c r="F60" s="7">
        <v>0</v>
      </c>
      <c r="G60" s="5">
        <v>0</v>
      </c>
      <c r="H60" s="5">
        <v>0</v>
      </c>
      <c r="I60" s="8">
        <v>74.684972000000016</v>
      </c>
      <c r="J60" s="8">
        <v>202.416448</v>
      </c>
      <c r="K60" s="8">
        <v>26.050163000000001</v>
      </c>
      <c r="L60" s="8">
        <v>52.100326000000003</v>
      </c>
      <c r="M60" s="5">
        <v>0</v>
      </c>
      <c r="N60" s="5">
        <v>0</v>
      </c>
      <c r="O60" s="8">
        <v>426.14883400000002</v>
      </c>
      <c r="P60" s="8">
        <v>852.55366800000013</v>
      </c>
      <c r="Q60" s="8">
        <v>27.724183</v>
      </c>
      <c r="R60" s="8">
        <v>55.448366</v>
      </c>
      <c r="S60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554.60815200000002</v>
      </c>
      <c r="T60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1107.0704420000002</v>
      </c>
    </row>
    <row r="61" spans="1:20" x14ac:dyDescent="0.25">
      <c r="A61" s="2">
        <v>9</v>
      </c>
      <c r="B61" s="2">
        <v>1</v>
      </c>
      <c r="C61" s="2">
        <v>29</v>
      </c>
      <c r="D61" s="2" t="s">
        <v>61</v>
      </c>
      <c r="E61" s="6">
        <v>41.012605999999998</v>
      </c>
      <c r="F61" s="7">
        <v>221.00805</v>
      </c>
      <c r="G61" s="5">
        <v>0</v>
      </c>
      <c r="H61" s="5">
        <v>0</v>
      </c>
      <c r="I61" s="8">
        <v>37.619698999999997</v>
      </c>
      <c r="J61" s="8">
        <v>119.7165370000001</v>
      </c>
      <c r="K61" s="8">
        <v>128.20849100000009</v>
      </c>
      <c r="L61" s="8">
        <v>279.3911580000003</v>
      </c>
      <c r="M61" s="5">
        <v>0</v>
      </c>
      <c r="N61" s="5">
        <v>0</v>
      </c>
      <c r="O61" s="8">
        <v>1290.351515999999</v>
      </c>
      <c r="P61" s="8">
        <v>2601.9401559999978</v>
      </c>
      <c r="Q61" s="8">
        <v>42.957774000000001</v>
      </c>
      <c r="R61" s="8">
        <v>85.915548000000001</v>
      </c>
      <c r="S61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1540.1500859999992</v>
      </c>
      <c r="T61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3222.0559009999984</v>
      </c>
    </row>
    <row r="62" spans="1:20" x14ac:dyDescent="0.25">
      <c r="A62" s="2">
        <v>9</v>
      </c>
      <c r="B62" s="2">
        <v>2</v>
      </c>
      <c r="C62" s="2">
        <v>30</v>
      </c>
      <c r="D62" s="2" t="s">
        <v>63</v>
      </c>
      <c r="E62" s="6">
        <v>19.234631</v>
      </c>
      <c r="F62" s="7">
        <v>81.574762000000021</v>
      </c>
      <c r="G62" s="5">
        <v>0</v>
      </c>
      <c r="H62" s="5">
        <v>0</v>
      </c>
      <c r="I62" s="8">
        <v>54.178856999999972</v>
      </c>
      <c r="J62" s="8">
        <v>110.89320099999991</v>
      </c>
      <c r="K62" s="8">
        <v>32.143724000000013</v>
      </c>
      <c r="L62" s="8">
        <v>65.518789999999996</v>
      </c>
      <c r="M62" s="5">
        <v>0</v>
      </c>
      <c r="N62" s="5">
        <v>0</v>
      </c>
      <c r="O62" s="8">
        <v>400.54213299999992</v>
      </c>
      <c r="P62" s="8">
        <v>801.08426599999973</v>
      </c>
      <c r="Q62" s="8">
        <v>16.254722000000001</v>
      </c>
      <c r="R62" s="8">
        <v>32.49614900000001</v>
      </c>
      <c r="S62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522.35406699999987</v>
      </c>
      <c r="T62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1059.0710189999995</v>
      </c>
    </row>
    <row r="63" spans="1:20" x14ac:dyDescent="0.25">
      <c r="A63" s="2">
        <v>9</v>
      </c>
      <c r="B63" s="2">
        <v>2</v>
      </c>
      <c r="C63" s="2">
        <v>34</v>
      </c>
      <c r="D63" s="2" t="s">
        <v>64</v>
      </c>
      <c r="E63" s="6">
        <v>37.136497000000013</v>
      </c>
      <c r="F63" s="7">
        <v>175.282318</v>
      </c>
      <c r="G63" s="5">
        <v>0</v>
      </c>
      <c r="H63" s="5">
        <v>0</v>
      </c>
      <c r="I63" s="8">
        <v>76.773355999999964</v>
      </c>
      <c r="J63" s="8">
        <v>271.68696100000011</v>
      </c>
      <c r="K63" s="8">
        <v>88.147776999999991</v>
      </c>
      <c r="L63" s="8">
        <v>283.40065400000009</v>
      </c>
      <c r="M63" s="5">
        <v>0</v>
      </c>
      <c r="N63" s="5">
        <v>0</v>
      </c>
      <c r="O63" s="8">
        <v>775.4602809999999</v>
      </c>
      <c r="P63" s="8">
        <v>1650.9438190000001</v>
      </c>
      <c r="Q63" s="8">
        <v>15.060314999999999</v>
      </c>
      <c r="R63" s="8">
        <v>30.064857</v>
      </c>
      <c r="S63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992.57822599999986</v>
      </c>
      <c r="T63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2381.313752</v>
      </c>
    </row>
    <row r="64" spans="1:20" x14ac:dyDescent="0.25">
      <c r="A64" s="2">
        <v>9</v>
      </c>
      <c r="B64" s="2">
        <v>1</v>
      </c>
      <c r="C64" s="2">
        <v>80</v>
      </c>
      <c r="D64" s="2" t="s">
        <v>62</v>
      </c>
      <c r="E64" s="6">
        <v>19.379033</v>
      </c>
      <c r="F64" s="7">
        <v>155.032264</v>
      </c>
      <c r="G64" s="5">
        <v>0</v>
      </c>
      <c r="H64" s="5">
        <v>0</v>
      </c>
      <c r="I64" s="8">
        <v>60.668553999999993</v>
      </c>
      <c r="J64" s="8">
        <v>197.87431900000001</v>
      </c>
      <c r="K64" s="8">
        <v>56.438896</v>
      </c>
      <c r="L64" s="8">
        <v>116.033483</v>
      </c>
      <c r="M64" s="5">
        <v>0</v>
      </c>
      <c r="N64" s="5">
        <v>0</v>
      </c>
      <c r="O64" s="8">
        <v>1007.194285</v>
      </c>
      <c r="P64" s="8">
        <v>2029.082277</v>
      </c>
      <c r="Q64" s="8">
        <v>36.524186999999998</v>
      </c>
      <c r="R64" s="8">
        <v>73.04837400000001</v>
      </c>
      <c r="S64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1180.2049549999999</v>
      </c>
      <c r="T64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2498.0223430000001</v>
      </c>
    </row>
    <row r="65" spans="1:20" x14ac:dyDescent="0.25">
      <c r="A65" s="2">
        <v>9</v>
      </c>
      <c r="B65" s="2">
        <v>2</v>
      </c>
      <c r="C65" s="2">
        <v>85</v>
      </c>
      <c r="D65" s="2" t="s">
        <v>65</v>
      </c>
      <c r="E65" s="5">
        <v>0</v>
      </c>
      <c r="F65" s="7">
        <v>0</v>
      </c>
      <c r="G65" s="5">
        <v>0</v>
      </c>
      <c r="H65" s="5">
        <v>0</v>
      </c>
      <c r="I65" s="8">
        <v>17.478248000000001</v>
      </c>
      <c r="J65" s="8">
        <v>48.120891999999998</v>
      </c>
      <c r="K65" s="8">
        <v>126.058865</v>
      </c>
      <c r="L65" s="8">
        <v>252.11773000000011</v>
      </c>
      <c r="M65" s="5">
        <v>0</v>
      </c>
      <c r="N65" s="5">
        <v>0</v>
      </c>
      <c r="O65" s="8">
        <v>702.57750299999987</v>
      </c>
      <c r="P65" s="8">
        <v>1406.276523999999</v>
      </c>
      <c r="Q65" s="8">
        <v>57.42588499999998</v>
      </c>
      <c r="R65" s="8">
        <v>114.85177</v>
      </c>
      <c r="S65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903.54050099999984</v>
      </c>
      <c r="T65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1706.515145999999</v>
      </c>
    </row>
    <row r="66" spans="1:20" x14ac:dyDescent="0.25">
      <c r="A66" s="2">
        <v>10</v>
      </c>
      <c r="B66" s="2">
        <v>3</v>
      </c>
      <c r="C66" s="2">
        <v>4</v>
      </c>
      <c r="D66" s="2" t="s">
        <v>69</v>
      </c>
      <c r="E66" s="5">
        <v>0</v>
      </c>
      <c r="F66" s="7">
        <v>0</v>
      </c>
      <c r="G66" s="5">
        <v>0</v>
      </c>
      <c r="H66" s="5">
        <v>0</v>
      </c>
      <c r="I66" s="8">
        <v>53.067487999999997</v>
      </c>
      <c r="J66" s="8">
        <v>157.50240400000001</v>
      </c>
      <c r="K66" s="8">
        <v>72.749633000000017</v>
      </c>
      <c r="L66" s="8">
        <v>145.49926600000001</v>
      </c>
      <c r="M66" s="5">
        <v>0</v>
      </c>
      <c r="N66" s="5">
        <v>0</v>
      </c>
      <c r="O66" s="8">
        <v>649.77988099999993</v>
      </c>
      <c r="P66" s="8">
        <v>1299.5745019999999</v>
      </c>
      <c r="Q66" s="8">
        <v>32.573717000000002</v>
      </c>
      <c r="R66" s="8">
        <v>65.147434000000004</v>
      </c>
      <c r="S66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808.17071899999996</v>
      </c>
      <c r="T66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1602.576172</v>
      </c>
    </row>
    <row r="67" spans="1:20" x14ac:dyDescent="0.25">
      <c r="A67" s="2">
        <v>10</v>
      </c>
      <c r="B67" s="2">
        <v>1</v>
      </c>
      <c r="C67" s="2">
        <v>13</v>
      </c>
      <c r="D67" s="2" t="s">
        <v>66</v>
      </c>
      <c r="E67" s="6">
        <v>14.106960000000001</v>
      </c>
      <c r="F67" s="7">
        <v>121.394858</v>
      </c>
      <c r="G67" s="5">
        <v>0</v>
      </c>
      <c r="H67" s="5">
        <v>0</v>
      </c>
      <c r="I67" s="8">
        <v>32.710065999999998</v>
      </c>
      <c r="J67" s="8">
        <v>98.001384999999999</v>
      </c>
      <c r="K67" s="8">
        <v>81.467756000000023</v>
      </c>
      <c r="L67" s="8">
        <v>225.79604599999999</v>
      </c>
      <c r="M67" s="5">
        <v>0</v>
      </c>
      <c r="N67" s="5">
        <v>0</v>
      </c>
      <c r="O67" s="8">
        <v>674.06416800000056</v>
      </c>
      <c r="P67" s="8">
        <v>1397.04702</v>
      </c>
      <c r="Q67" s="8">
        <v>13.618665</v>
      </c>
      <c r="R67" s="8">
        <v>27.23733</v>
      </c>
      <c r="S67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815.96761500000048</v>
      </c>
      <c r="T67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1842.239309</v>
      </c>
    </row>
    <row r="68" spans="1:20" x14ac:dyDescent="0.25">
      <c r="A68" s="2">
        <v>10</v>
      </c>
      <c r="B68" s="2">
        <v>2</v>
      </c>
      <c r="C68" s="2">
        <v>60</v>
      </c>
      <c r="D68" s="2" t="s">
        <v>68</v>
      </c>
      <c r="E68" s="6">
        <v>121.529481</v>
      </c>
      <c r="F68" s="7">
        <v>824.25477199999955</v>
      </c>
      <c r="G68" s="5">
        <v>0</v>
      </c>
      <c r="H68" s="5">
        <v>0</v>
      </c>
      <c r="I68" s="8">
        <v>52.547907000000023</v>
      </c>
      <c r="J68" s="8">
        <v>229.93220700000001</v>
      </c>
      <c r="K68" s="8">
        <v>149.55365499999999</v>
      </c>
      <c r="L68" s="8">
        <v>543.17856899999958</v>
      </c>
      <c r="M68" s="5">
        <v>0</v>
      </c>
      <c r="N68" s="5">
        <v>0</v>
      </c>
      <c r="O68" s="8">
        <v>647.51665899999989</v>
      </c>
      <c r="P68" s="8">
        <v>1478.406341000001</v>
      </c>
      <c r="Q68" s="8">
        <v>11.070499999999999</v>
      </c>
      <c r="R68" s="8">
        <v>22.140999999999998</v>
      </c>
      <c r="S68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982.21820200000002</v>
      </c>
      <c r="T68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3075.7718890000006</v>
      </c>
    </row>
    <row r="69" spans="1:20" x14ac:dyDescent="0.25">
      <c r="A69" s="2">
        <v>10</v>
      </c>
      <c r="B69" s="2">
        <v>1</v>
      </c>
      <c r="C69" s="2">
        <v>84</v>
      </c>
      <c r="D69" s="2" t="s">
        <v>67</v>
      </c>
      <c r="E69" s="5">
        <v>0</v>
      </c>
      <c r="F69" s="7">
        <v>0</v>
      </c>
      <c r="G69" s="5">
        <v>0</v>
      </c>
      <c r="H69" s="5">
        <v>0</v>
      </c>
      <c r="I69" s="8">
        <v>28.51286300000001</v>
      </c>
      <c r="J69" s="8">
        <v>82.492915999999965</v>
      </c>
      <c r="K69" s="8">
        <v>97.575796000000025</v>
      </c>
      <c r="L69" s="8">
        <v>245.89760299999989</v>
      </c>
      <c r="M69" s="5">
        <v>0</v>
      </c>
      <c r="N69" s="5">
        <v>0</v>
      </c>
      <c r="O69" s="8">
        <v>695.88287699999989</v>
      </c>
      <c r="P69" s="8">
        <v>1394.5292380000001</v>
      </c>
      <c r="Q69" s="8">
        <v>23.085052999999991</v>
      </c>
      <c r="R69" s="8">
        <v>46.170105999999997</v>
      </c>
      <c r="S69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845.05658899999992</v>
      </c>
      <c r="T69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1722.9197569999999</v>
      </c>
    </row>
    <row r="70" spans="1:20" x14ac:dyDescent="0.25">
      <c r="A70" s="2">
        <v>10</v>
      </c>
      <c r="B70" s="2">
        <v>3</v>
      </c>
      <c r="C70" s="2">
        <v>90</v>
      </c>
      <c r="D70" s="2" t="s">
        <v>70</v>
      </c>
      <c r="E70" s="5">
        <v>0</v>
      </c>
      <c r="F70" s="7">
        <v>0</v>
      </c>
      <c r="G70" s="5">
        <v>0</v>
      </c>
      <c r="H70" s="5">
        <v>0</v>
      </c>
      <c r="I70" s="8">
        <v>70.787760999999975</v>
      </c>
      <c r="J70" s="8">
        <v>270.35247700000002</v>
      </c>
      <c r="K70" s="8">
        <v>121.4074759999999</v>
      </c>
      <c r="L70" s="8">
        <v>252.7433769999999</v>
      </c>
      <c r="M70" s="5">
        <v>0</v>
      </c>
      <c r="N70" s="5">
        <v>0</v>
      </c>
      <c r="O70" s="8">
        <v>1392.0512219999989</v>
      </c>
      <c r="P70" s="8">
        <v>2799.7218440000001</v>
      </c>
      <c r="Q70" s="8">
        <v>20.18637</v>
      </c>
      <c r="R70" s="8">
        <v>40.372739999999993</v>
      </c>
      <c r="S70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1604.4328289999987</v>
      </c>
      <c r="T70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3322.8176979999998</v>
      </c>
    </row>
    <row r="71" spans="1:20" x14ac:dyDescent="0.25">
      <c r="A71" s="2">
        <v>11</v>
      </c>
      <c r="B71" s="2">
        <v>1</v>
      </c>
      <c r="C71" s="2">
        <v>3</v>
      </c>
      <c r="D71" s="2" t="s">
        <v>71</v>
      </c>
      <c r="E71" s="5">
        <v>0</v>
      </c>
      <c r="F71" s="7">
        <v>0</v>
      </c>
      <c r="G71" s="5">
        <v>0</v>
      </c>
      <c r="H71" s="5">
        <v>0</v>
      </c>
      <c r="I71" s="8">
        <v>31.947901999999999</v>
      </c>
      <c r="J71" s="8">
        <v>63.895804000000012</v>
      </c>
      <c r="K71" s="8">
        <v>52.633600000000001</v>
      </c>
      <c r="L71" s="8">
        <v>105.36320000000001</v>
      </c>
      <c r="M71" s="5">
        <v>0</v>
      </c>
      <c r="N71" s="5">
        <v>0</v>
      </c>
      <c r="O71" s="8">
        <v>302.61843599999992</v>
      </c>
      <c r="P71" s="8">
        <v>605.18566099999987</v>
      </c>
      <c r="Q71" s="8">
        <v>60.415191999999998</v>
      </c>
      <c r="R71" s="8">
        <v>120.830384</v>
      </c>
      <c r="S71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447.61512999999991</v>
      </c>
      <c r="T71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774.44466499999987</v>
      </c>
    </row>
    <row r="72" spans="1:20" x14ac:dyDescent="0.25">
      <c r="A72" s="2">
        <v>11</v>
      </c>
      <c r="B72" s="2">
        <v>3</v>
      </c>
      <c r="C72" s="2">
        <v>5</v>
      </c>
      <c r="D72" s="2" t="s">
        <v>77</v>
      </c>
      <c r="E72" s="5">
        <v>0</v>
      </c>
      <c r="F72" s="7">
        <v>0</v>
      </c>
      <c r="G72" s="5">
        <v>0</v>
      </c>
      <c r="H72" s="5">
        <v>0</v>
      </c>
      <c r="I72" s="8">
        <v>31.280840999999999</v>
      </c>
      <c r="J72" s="8">
        <v>95.650124999999974</v>
      </c>
      <c r="K72" s="8">
        <v>87.427805000000006</v>
      </c>
      <c r="L72" s="8">
        <v>174.85561000000001</v>
      </c>
      <c r="M72" s="5">
        <v>0</v>
      </c>
      <c r="N72" s="5">
        <v>0</v>
      </c>
      <c r="O72" s="8">
        <v>485.44775900000042</v>
      </c>
      <c r="P72" s="8">
        <v>971.93349800000055</v>
      </c>
      <c r="Q72" s="8">
        <v>187.73309900000001</v>
      </c>
      <c r="R72" s="8">
        <v>375.2219980000001</v>
      </c>
      <c r="S72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791.88950400000044</v>
      </c>
      <c r="T72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1242.4392330000005</v>
      </c>
    </row>
    <row r="73" spans="1:20" x14ac:dyDescent="0.25">
      <c r="A73" s="2">
        <v>11</v>
      </c>
      <c r="B73" s="2">
        <v>2</v>
      </c>
      <c r="C73" s="2">
        <v>6</v>
      </c>
      <c r="D73" s="2" t="s">
        <v>74</v>
      </c>
      <c r="E73" s="5">
        <v>0</v>
      </c>
      <c r="F73" s="7">
        <v>0</v>
      </c>
      <c r="G73" s="5">
        <v>0</v>
      </c>
      <c r="H73" s="5">
        <v>0</v>
      </c>
      <c r="I73" s="8">
        <v>44.702313999999987</v>
      </c>
      <c r="J73" s="8">
        <v>91.548265999999998</v>
      </c>
      <c r="K73" s="8">
        <v>42.165576000000001</v>
      </c>
      <c r="L73" s="8">
        <v>88.782763000000017</v>
      </c>
      <c r="M73" s="5">
        <v>0</v>
      </c>
      <c r="N73" s="5">
        <v>0</v>
      </c>
      <c r="O73" s="8">
        <v>197.82565600000001</v>
      </c>
      <c r="P73" s="8">
        <v>395.65131199999979</v>
      </c>
      <c r="Q73" s="8">
        <v>50.432819000000002</v>
      </c>
      <c r="R73" s="8">
        <v>100.865638</v>
      </c>
      <c r="S73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335.12636499999996</v>
      </c>
      <c r="T73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575.98234099999979</v>
      </c>
    </row>
    <row r="74" spans="1:20" x14ac:dyDescent="0.25">
      <c r="A74" s="2">
        <v>11</v>
      </c>
      <c r="B74" s="2">
        <v>2</v>
      </c>
      <c r="C74" s="2">
        <v>14</v>
      </c>
      <c r="D74" s="2" t="s">
        <v>75</v>
      </c>
      <c r="E74" s="5">
        <v>0</v>
      </c>
      <c r="F74" s="7">
        <v>0</v>
      </c>
      <c r="G74" s="5">
        <v>0</v>
      </c>
      <c r="H74" s="5">
        <v>0</v>
      </c>
      <c r="I74" s="8">
        <v>66.155319999999989</v>
      </c>
      <c r="J74" s="8">
        <v>217.35668699999999</v>
      </c>
      <c r="K74" s="8">
        <v>44.491661000000001</v>
      </c>
      <c r="L74" s="8">
        <v>91.011333999999977</v>
      </c>
      <c r="M74" s="5">
        <v>7.8175520000000001</v>
      </c>
      <c r="N74" s="5">
        <v>15.635104</v>
      </c>
      <c r="O74" s="8">
        <v>494.02564800000027</v>
      </c>
      <c r="P74" s="8">
        <v>1008.120066</v>
      </c>
      <c r="Q74" s="8">
        <v>74.174883999999992</v>
      </c>
      <c r="R74" s="8">
        <v>148.34912600000001</v>
      </c>
      <c r="S74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686.66506500000025</v>
      </c>
      <c r="T74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1316.488087</v>
      </c>
    </row>
    <row r="75" spans="1:20" x14ac:dyDescent="0.25">
      <c r="A75" s="2">
        <v>11</v>
      </c>
      <c r="B75" s="2">
        <v>1</v>
      </c>
      <c r="C75" s="2">
        <v>86</v>
      </c>
      <c r="D75" s="2" t="s">
        <v>72</v>
      </c>
      <c r="E75" s="6">
        <v>35.808081999999999</v>
      </c>
      <c r="F75" s="7">
        <v>143.232328</v>
      </c>
      <c r="G75" s="5">
        <v>0</v>
      </c>
      <c r="H75" s="5">
        <v>0</v>
      </c>
      <c r="I75" s="8">
        <v>58.50106199999999</v>
      </c>
      <c r="J75" s="8">
        <v>174.679925</v>
      </c>
      <c r="K75" s="8">
        <v>81.487897999999973</v>
      </c>
      <c r="L75" s="8">
        <v>177.81782999999999</v>
      </c>
      <c r="M75" s="5">
        <v>0</v>
      </c>
      <c r="N75" s="5">
        <v>0</v>
      </c>
      <c r="O75" s="8">
        <v>902.11931400000026</v>
      </c>
      <c r="P75" s="8">
        <v>1806.6776160000011</v>
      </c>
      <c r="Q75" s="8">
        <v>44.939421000000003</v>
      </c>
      <c r="R75" s="8">
        <v>89.358737000000005</v>
      </c>
      <c r="S75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1122.8557770000002</v>
      </c>
      <c r="T75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2302.4076990000012</v>
      </c>
    </row>
    <row r="76" spans="1:20" x14ac:dyDescent="0.25">
      <c r="A76" s="2">
        <v>11</v>
      </c>
      <c r="B76" s="2">
        <v>2</v>
      </c>
      <c r="C76" s="2">
        <v>95</v>
      </c>
      <c r="D76" s="2" t="s">
        <v>76</v>
      </c>
      <c r="E76" s="5">
        <v>0</v>
      </c>
      <c r="F76" s="7">
        <v>0</v>
      </c>
      <c r="G76" s="5">
        <v>0</v>
      </c>
      <c r="H76" s="5">
        <v>0</v>
      </c>
      <c r="I76" s="8">
        <v>56.555968000000007</v>
      </c>
      <c r="J76" s="8">
        <v>164.8965280000001</v>
      </c>
      <c r="K76" s="8">
        <v>34.362400999999998</v>
      </c>
      <c r="L76" s="8">
        <v>75.614168999999976</v>
      </c>
      <c r="M76" s="5">
        <v>0</v>
      </c>
      <c r="N76" s="5">
        <v>0</v>
      </c>
      <c r="O76" s="8">
        <v>362.84254499999997</v>
      </c>
      <c r="P76" s="8">
        <v>727.44509000000005</v>
      </c>
      <c r="Q76" s="8">
        <v>113.859244</v>
      </c>
      <c r="R76" s="8">
        <v>226.39039299999999</v>
      </c>
      <c r="S76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567.62015799999995</v>
      </c>
      <c r="T76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967.9557870000001</v>
      </c>
    </row>
    <row r="77" spans="1:20" x14ac:dyDescent="0.25">
      <c r="A77" s="2">
        <v>11</v>
      </c>
      <c r="B77" s="2">
        <v>3</v>
      </c>
      <c r="C77" s="2">
        <v>97</v>
      </c>
      <c r="D77" s="2" t="s">
        <v>78</v>
      </c>
      <c r="E77" s="5">
        <v>0</v>
      </c>
      <c r="F77" s="7">
        <v>0</v>
      </c>
      <c r="G77" s="5">
        <v>0</v>
      </c>
      <c r="H77" s="5">
        <v>0</v>
      </c>
      <c r="I77" s="8">
        <v>49.145139999999998</v>
      </c>
      <c r="J77" s="8">
        <v>174.57762099999991</v>
      </c>
      <c r="K77" s="8">
        <v>101.25084200000001</v>
      </c>
      <c r="L77" s="8">
        <v>225.60639999999989</v>
      </c>
      <c r="M77" s="5">
        <v>0</v>
      </c>
      <c r="N77" s="5">
        <v>0</v>
      </c>
      <c r="O77" s="8">
        <v>992.80173500000001</v>
      </c>
      <c r="P77" s="8">
        <v>1986.212573</v>
      </c>
      <c r="Q77" s="8">
        <v>171.29761300000001</v>
      </c>
      <c r="R77" s="8">
        <v>342.59522600000003</v>
      </c>
      <c r="S77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1314.49533</v>
      </c>
      <c r="T77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2386.3965939999998</v>
      </c>
    </row>
    <row r="78" spans="1:20" x14ac:dyDescent="0.25">
      <c r="A78" s="2">
        <v>11</v>
      </c>
      <c r="B78" s="2">
        <v>1</v>
      </c>
      <c r="C78" s="2">
        <v>99</v>
      </c>
      <c r="D78" s="2" t="s">
        <v>73</v>
      </c>
      <c r="E78" s="6">
        <v>13.754918</v>
      </c>
      <c r="F78" s="7">
        <v>55.019672</v>
      </c>
      <c r="G78" s="5">
        <v>0</v>
      </c>
      <c r="H78" s="5">
        <v>0</v>
      </c>
      <c r="I78" s="8">
        <v>53.441083999999996</v>
      </c>
      <c r="J78" s="8">
        <v>150.95258200000001</v>
      </c>
      <c r="K78" s="8">
        <v>23.515304</v>
      </c>
      <c r="L78" s="8">
        <v>49.850607999999987</v>
      </c>
      <c r="M78" s="5">
        <v>0</v>
      </c>
      <c r="N78" s="5">
        <v>0</v>
      </c>
      <c r="O78" s="8">
        <v>596.27486699999997</v>
      </c>
      <c r="P78" s="8">
        <v>1192.969666</v>
      </c>
      <c r="Q78" s="8">
        <v>30.567226999999999</v>
      </c>
      <c r="R78" s="8">
        <v>61.134453999999998</v>
      </c>
      <c r="S78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717.55340000000001</v>
      </c>
      <c r="T78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1448.7925279999999</v>
      </c>
    </row>
    <row r="79" spans="1:20" x14ac:dyDescent="0.25">
      <c r="A79" s="2">
        <v>12</v>
      </c>
      <c r="B79" s="2">
        <v>2</v>
      </c>
      <c r="C79" s="2">
        <v>2</v>
      </c>
      <c r="D79" s="2" t="s">
        <v>81</v>
      </c>
      <c r="E79" s="5">
        <v>0</v>
      </c>
      <c r="F79" s="7">
        <v>0</v>
      </c>
      <c r="G79" s="5">
        <v>0</v>
      </c>
      <c r="H79" s="5">
        <v>0</v>
      </c>
      <c r="I79" s="8">
        <v>18.878387</v>
      </c>
      <c r="J79" s="8">
        <v>37.756773999999993</v>
      </c>
      <c r="K79" s="8">
        <v>37.309325000000001</v>
      </c>
      <c r="L79" s="8">
        <v>76.436897000000002</v>
      </c>
      <c r="M79" s="5">
        <v>0</v>
      </c>
      <c r="N79" s="5">
        <v>0</v>
      </c>
      <c r="O79" s="8">
        <v>488.66076700000002</v>
      </c>
      <c r="P79" s="8">
        <v>977.75353400000017</v>
      </c>
      <c r="Q79" s="8">
        <v>41.684238000000008</v>
      </c>
      <c r="R79" s="8">
        <v>83.368476000000015</v>
      </c>
      <c r="S79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586.53271700000005</v>
      </c>
      <c r="T79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1091.9472050000002</v>
      </c>
    </row>
    <row r="80" spans="1:20" x14ac:dyDescent="0.25">
      <c r="A80" s="2">
        <v>12</v>
      </c>
      <c r="B80" s="2">
        <v>3</v>
      </c>
      <c r="C80" s="2">
        <v>18</v>
      </c>
      <c r="D80" s="2" t="s">
        <v>83</v>
      </c>
      <c r="E80" s="6">
        <v>19.734193000000001</v>
      </c>
      <c r="F80" s="7">
        <v>78.936772000000019</v>
      </c>
      <c r="G80" s="5">
        <v>0</v>
      </c>
      <c r="H80" s="5">
        <v>0</v>
      </c>
      <c r="I80" s="8">
        <v>47.293657000000017</v>
      </c>
      <c r="J80" s="8">
        <v>157.922642</v>
      </c>
      <c r="K80" s="8">
        <v>89.454725000000053</v>
      </c>
      <c r="L80" s="8">
        <v>221.83522500000001</v>
      </c>
      <c r="M80" s="5">
        <v>0</v>
      </c>
      <c r="N80" s="5">
        <v>0</v>
      </c>
      <c r="O80" s="8">
        <v>900.90922299999977</v>
      </c>
      <c r="P80" s="8">
        <v>1849.4192059999989</v>
      </c>
      <c r="Q80" s="8">
        <v>11.761768999999999</v>
      </c>
      <c r="R80" s="8">
        <v>23.523537999999999</v>
      </c>
      <c r="S80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1069.1535669999998</v>
      </c>
      <c r="T80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2308.1138449999989</v>
      </c>
    </row>
    <row r="81" spans="1:20" x14ac:dyDescent="0.25">
      <c r="A81" s="2">
        <v>12</v>
      </c>
      <c r="B81" s="2">
        <v>1</v>
      </c>
      <c r="C81" s="2">
        <v>23</v>
      </c>
      <c r="D81" s="2" t="s">
        <v>79</v>
      </c>
      <c r="E81" s="6">
        <v>8.2077810000000007</v>
      </c>
      <c r="F81" s="7">
        <v>32.831124000000003</v>
      </c>
      <c r="G81" s="5">
        <v>0</v>
      </c>
      <c r="H81" s="5">
        <v>0</v>
      </c>
      <c r="I81" s="8">
        <v>41.538874000000007</v>
      </c>
      <c r="J81" s="8">
        <v>146.77498399999999</v>
      </c>
      <c r="K81" s="8">
        <v>137.71508299999991</v>
      </c>
      <c r="L81" s="8">
        <v>298.94159000000002</v>
      </c>
      <c r="M81" s="5">
        <v>0</v>
      </c>
      <c r="N81" s="5">
        <v>0</v>
      </c>
      <c r="O81" s="8">
        <v>984.51261100000022</v>
      </c>
      <c r="P81" s="8">
        <v>1982.680160000001</v>
      </c>
      <c r="Q81" s="8">
        <v>36.222675000000002</v>
      </c>
      <c r="R81" s="8">
        <v>72.445350000000005</v>
      </c>
      <c r="S81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1208.1970240000001</v>
      </c>
      <c r="T81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2461.2278580000011</v>
      </c>
    </row>
    <row r="82" spans="1:20" x14ac:dyDescent="0.25">
      <c r="A82" s="2">
        <v>12</v>
      </c>
      <c r="B82" s="2">
        <v>1</v>
      </c>
      <c r="C82" s="2">
        <v>36</v>
      </c>
      <c r="D82" s="2" t="s">
        <v>80</v>
      </c>
      <c r="E82" s="6">
        <v>19.424980999999999</v>
      </c>
      <c r="F82" s="7">
        <v>116.44139800000001</v>
      </c>
      <c r="G82" s="5">
        <v>0</v>
      </c>
      <c r="H82" s="5">
        <v>0</v>
      </c>
      <c r="I82" s="8">
        <v>45.535481999999988</v>
      </c>
      <c r="J82" s="8">
        <v>179.86203599999999</v>
      </c>
      <c r="K82" s="8">
        <v>124.435699</v>
      </c>
      <c r="L82" s="8">
        <v>318.49381600000009</v>
      </c>
      <c r="M82" s="5">
        <v>0</v>
      </c>
      <c r="N82" s="5">
        <v>0</v>
      </c>
      <c r="O82" s="8">
        <v>782.27374200000008</v>
      </c>
      <c r="P82" s="8">
        <v>1607.861999</v>
      </c>
      <c r="Q82" s="8">
        <v>8.4963680000000004</v>
      </c>
      <c r="R82" s="8">
        <v>16.992736000000001</v>
      </c>
      <c r="S82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980.16627200000005</v>
      </c>
      <c r="T82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2222.6592490000003</v>
      </c>
    </row>
    <row r="83" spans="1:20" x14ac:dyDescent="0.25">
      <c r="A83" s="2">
        <v>12</v>
      </c>
      <c r="B83" s="2">
        <v>2</v>
      </c>
      <c r="C83" s="2">
        <v>49</v>
      </c>
      <c r="D83" s="2" t="s">
        <v>82</v>
      </c>
      <c r="E83" s="6">
        <v>61.359125000000013</v>
      </c>
      <c r="F83" s="7">
        <v>273.26951200000002</v>
      </c>
      <c r="G83" s="5">
        <v>0</v>
      </c>
      <c r="H83" s="5">
        <v>0</v>
      </c>
      <c r="I83" s="8">
        <v>83.915412999999972</v>
      </c>
      <c r="J83" s="8">
        <v>194.091993</v>
      </c>
      <c r="K83" s="8">
        <v>84.917382999999987</v>
      </c>
      <c r="L83" s="8">
        <v>179.608799</v>
      </c>
      <c r="M83" s="5">
        <v>0</v>
      </c>
      <c r="N83" s="5">
        <v>0</v>
      </c>
      <c r="O83" s="8">
        <v>1243.268824</v>
      </c>
      <c r="P83" s="8">
        <v>2509.9419800000001</v>
      </c>
      <c r="Q83" s="8">
        <v>84.965768999999995</v>
      </c>
      <c r="R83" s="8">
        <v>169.93153799999999</v>
      </c>
      <c r="S83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1558.4265139999998</v>
      </c>
      <c r="T83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3156.912284</v>
      </c>
    </row>
    <row r="84" spans="1:20" x14ac:dyDescent="0.25">
      <c r="A84" s="2">
        <v>12</v>
      </c>
      <c r="B84" s="2">
        <v>3</v>
      </c>
      <c r="C84" s="2">
        <v>55</v>
      </c>
      <c r="D84" s="2" t="s">
        <v>84</v>
      </c>
      <c r="E84" s="5">
        <v>0</v>
      </c>
      <c r="F84" s="7">
        <v>0</v>
      </c>
      <c r="G84" s="5">
        <v>0</v>
      </c>
      <c r="H84" s="5">
        <v>0</v>
      </c>
      <c r="I84" s="8">
        <v>23.354026000000012</v>
      </c>
      <c r="J84" s="8">
        <v>68.779207000000028</v>
      </c>
      <c r="K84" s="8">
        <v>103.18132300000001</v>
      </c>
      <c r="L84" s="8">
        <v>241.8320259999999</v>
      </c>
      <c r="M84" s="5">
        <v>0</v>
      </c>
      <c r="N84" s="5">
        <v>0</v>
      </c>
      <c r="O84" s="8">
        <v>701.30671600000039</v>
      </c>
      <c r="P84" s="8">
        <v>1403.7776800000011</v>
      </c>
      <c r="Q84" s="8">
        <v>6.4618180000000001</v>
      </c>
      <c r="R84" s="8">
        <v>12.923636</v>
      </c>
      <c r="S84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834.30388300000038</v>
      </c>
      <c r="T84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1714.3889130000009</v>
      </c>
    </row>
    <row r="85" spans="1:20" x14ac:dyDescent="0.25">
      <c r="A85" s="2">
        <v>13</v>
      </c>
      <c r="B85" s="2">
        <v>2</v>
      </c>
      <c r="C85" s="2">
        <v>11</v>
      </c>
      <c r="D85" s="2" t="s">
        <v>89</v>
      </c>
      <c r="E85" s="6">
        <v>50.406714000000001</v>
      </c>
      <c r="F85" s="7">
        <v>220.88960800000001</v>
      </c>
      <c r="G85" s="5">
        <v>0</v>
      </c>
      <c r="H85" s="5">
        <v>0</v>
      </c>
      <c r="I85" s="8">
        <v>92.89773500000004</v>
      </c>
      <c r="J85" s="8">
        <v>317.99030599999998</v>
      </c>
      <c r="K85" s="8">
        <v>97.774100000000004</v>
      </c>
      <c r="L85" s="8">
        <v>233.16833799999989</v>
      </c>
      <c r="M85" s="5">
        <v>4.4337090000000003</v>
      </c>
      <c r="N85" s="5">
        <v>8.8674180000000007</v>
      </c>
      <c r="O85" s="8">
        <v>937.07195000000092</v>
      </c>
      <c r="P85" s="8">
        <v>1883.779668000001</v>
      </c>
      <c r="Q85" s="8">
        <v>68.05094299999999</v>
      </c>
      <c r="R85" s="8">
        <v>135.823339</v>
      </c>
      <c r="S85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1250.6351510000009</v>
      </c>
      <c r="T85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2655.8279200000006</v>
      </c>
    </row>
    <row r="86" spans="1:20" x14ac:dyDescent="0.25">
      <c r="A86" s="2">
        <v>13</v>
      </c>
      <c r="B86" s="2">
        <v>1</v>
      </c>
      <c r="C86" s="2">
        <v>12</v>
      </c>
      <c r="D86" s="2" t="s">
        <v>85</v>
      </c>
      <c r="E86" s="6">
        <v>26.630559999999999</v>
      </c>
      <c r="F86" s="7">
        <v>106.52224</v>
      </c>
      <c r="G86" s="5">
        <v>0</v>
      </c>
      <c r="H86" s="5">
        <v>0</v>
      </c>
      <c r="I86" s="8">
        <v>58.946503999999997</v>
      </c>
      <c r="J86" s="8">
        <v>136.51917200000011</v>
      </c>
      <c r="K86" s="8">
        <v>69.382564000000002</v>
      </c>
      <c r="L86" s="8">
        <v>148.87566000000001</v>
      </c>
      <c r="M86" s="5">
        <v>0</v>
      </c>
      <c r="N86" s="5">
        <v>0</v>
      </c>
      <c r="O86" s="8">
        <v>669.54504300000031</v>
      </c>
      <c r="P86" s="8">
        <v>1343.831772</v>
      </c>
      <c r="Q86" s="8">
        <v>30.519151999999998</v>
      </c>
      <c r="R86" s="8">
        <v>61.038303999999997</v>
      </c>
      <c r="S86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855.02382300000033</v>
      </c>
      <c r="T86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1735.7488440000002</v>
      </c>
    </row>
    <row r="87" spans="1:20" x14ac:dyDescent="0.25">
      <c r="A87" s="2">
        <v>13</v>
      </c>
      <c r="B87" s="2">
        <v>2</v>
      </c>
      <c r="C87" s="2">
        <v>57</v>
      </c>
      <c r="D87" s="2" t="s">
        <v>90</v>
      </c>
      <c r="E87" s="6">
        <v>12.606170000000001</v>
      </c>
      <c r="F87" s="7">
        <v>66.410144000000003</v>
      </c>
      <c r="G87" s="5">
        <v>0</v>
      </c>
      <c r="H87" s="5">
        <v>0</v>
      </c>
      <c r="I87" s="8">
        <v>46.476621999999992</v>
      </c>
      <c r="J87" s="8">
        <v>116.303594</v>
      </c>
      <c r="K87" s="8">
        <v>69.717766000000012</v>
      </c>
      <c r="L87" s="8">
        <v>141.29696000000001</v>
      </c>
      <c r="M87" s="5">
        <v>0</v>
      </c>
      <c r="N87" s="5">
        <v>0</v>
      </c>
      <c r="O87" s="8">
        <v>430.07337100000012</v>
      </c>
      <c r="P87" s="8">
        <v>861.49676999999997</v>
      </c>
      <c r="Q87" s="8">
        <v>90.702620999999994</v>
      </c>
      <c r="R87" s="8">
        <v>181.40524199999999</v>
      </c>
      <c r="S87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649.57655000000011</v>
      </c>
      <c r="T87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1185.507468</v>
      </c>
    </row>
    <row r="88" spans="1:20" x14ac:dyDescent="0.25">
      <c r="A88" s="2">
        <v>13</v>
      </c>
      <c r="B88" s="2">
        <v>1</v>
      </c>
      <c r="C88" s="2">
        <v>59</v>
      </c>
      <c r="D88" s="2" t="s">
        <v>86</v>
      </c>
      <c r="E88" s="6">
        <v>26.151288999999998</v>
      </c>
      <c r="F88" s="7">
        <v>114.87524000000001</v>
      </c>
      <c r="G88" s="5">
        <v>0</v>
      </c>
      <c r="H88" s="5">
        <v>0</v>
      </c>
      <c r="I88" s="8">
        <v>66.126066999999978</v>
      </c>
      <c r="J88" s="8">
        <v>168.78555499999999</v>
      </c>
      <c r="K88" s="8">
        <v>47.135655999999997</v>
      </c>
      <c r="L88" s="8">
        <v>94.390240000000006</v>
      </c>
      <c r="M88" s="5">
        <v>0</v>
      </c>
      <c r="N88" s="5">
        <v>0</v>
      </c>
      <c r="O88" s="8">
        <v>416.07072100000022</v>
      </c>
      <c r="P88" s="8">
        <v>838.7798260000003</v>
      </c>
      <c r="Q88" s="8">
        <v>29.564442</v>
      </c>
      <c r="R88" s="8">
        <v>59.128883999999999</v>
      </c>
      <c r="S88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585.04817500000024</v>
      </c>
      <c r="T88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1216.8308610000004</v>
      </c>
    </row>
    <row r="89" spans="1:20" x14ac:dyDescent="0.25">
      <c r="A89" s="2">
        <v>13</v>
      </c>
      <c r="B89" s="2">
        <v>1</v>
      </c>
      <c r="C89" s="2">
        <v>61</v>
      </c>
      <c r="D89" s="2" t="s">
        <v>87</v>
      </c>
      <c r="E89" s="5">
        <v>0</v>
      </c>
      <c r="F89" s="7">
        <v>0</v>
      </c>
      <c r="G89" s="5">
        <v>0</v>
      </c>
      <c r="H89" s="5">
        <v>0</v>
      </c>
      <c r="I89" s="8">
        <v>8.2766020000000005</v>
      </c>
      <c r="J89" s="8">
        <v>28.702392</v>
      </c>
      <c r="K89" s="8">
        <v>70.992478999999975</v>
      </c>
      <c r="L89" s="8">
        <v>145.45997499999999</v>
      </c>
      <c r="M89" s="5">
        <v>0</v>
      </c>
      <c r="N89" s="5">
        <v>0</v>
      </c>
      <c r="O89" s="8">
        <v>203.34867600000001</v>
      </c>
      <c r="P89" s="8">
        <v>406.69735200000002</v>
      </c>
      <c r="Q89" s="8">
        <v>35.580533000000003</v>
      </c>
      <c r="R89" s="8">
        <v>70.843057999999999</v>
      </c>
      <c r="S89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318.19828999999999</v>
      </c>
      <c r="T89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580.85971900000004</v>
      </c>
    </row>
    <row r="90" spans="1:20" x14ac:dyDescent="0.25">
      <c r="A90" s="2">
        <v>13</v>
      </c>
      <c r="B90" s="2">
        <v>1</v>
      </c>
      <c r="C90" s="2">
        <v>81</v>
      </c>
      <c r="D90" s="2" t="s">
        <v>88</v>
      </c>
      <c r="E90" s="5">
        <v>0</v>
      </c>
      <c r="F90" s="7">
        <v>0</v>
      </c>
      <c r="G90" s="5">
        <v>0</v>
      </c>
      <c r="H90" s="5">
        <v>0</v>
      </c>
      <c r="I90" s="8">
        <v>117.8966179999999</v>
      </c>
      <c r="J90" s="8">
        <v>304.35443299999997</v>
      </c>
      <c r="K90" s="8">
        <v>22.807274</v>
      </c>
      <c r="L90" s="8">
        <v>45.609841000000003</v>
      </c>
      <c r="M90" s="5">
        <v>0</v>
      </c>
      <c r="N90" s="5">
        <v>0</v>
      </c>
      <c r="O90" s="8">
        <v>869.11617800000022</v>
      </c>
      <c r="P90" s="8">
        <v>1743.5781120000011</v>
      </c>
      <c r="Q90" s="8">
        <v>50.757711</v>
      </c>
      <c r="R90" s="8">
        <v>101.515422</v>
      </c>
      <c r="S90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1060.5777810000002</v>
      </c>
      <c r="T90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2093.542386000001</v>
      </c>
    </row>
    <row r="91" spans="1:20" x14ac:dyDescent="0.25">
      <c r="A91" s="2">
        <v>13</v>
      </c>
      <c r="B91" s="2">
        <v>2</v>
      </c>
      <c r="C91" s="2">
        <v>100</v>
      </c>
      <c r="D91" s="2" t="s">
        <v>91</v>
      </c>
      <c r="E91" s="5">
        <v>0</v>
      </c>
      <c r="F91" s="6">
        <v>0</v>
      </c>
      <c r="G91" s="5">
        <v>0</v>
      </c>
      <c r="H91" s="5">
        <v>0</v>
      </c>
      <c r="I91" s="8">
        <v>41.256250000000001</v>
      </c>
      <c r="J91" s="8">
        <v>120.8420460000001</v>
      </c>
      <c r="K91" s="8">
        <v>47.422148</v>
      </c>
      <c r="L91" s="8">
        <v>94.844296000000028</v>
      </c>
      <c r="M91" s="5">
        <v>0</v>
      </c>
      <c r="N91" s="5">
        <v>0</v>
      </c>
      <c r="O91" s="8">
        <v>271.33256899999998</v>
      </c>
      <c r="P91" s="8">
        <v>542.66513800000007</v>
      </c>
      <c r="Q91" s="8">
        <v>33.012899999999988</v>
      </c>
      <c r="R91" s="8">
        <v>66.02579999999999</v>
      </c>
      <c r="S91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393.023867</v>
      </c>
      <c r="T91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758.35148000000027</v>
      </c>
    </row>
    <row r="92" spans="1:20" x14ac:dyDescent="0.25">
      <c r="A92" s="2">
        <v>14</v>
      </c>
      <c r="B92" s="2">
        <v>3</v>
      </c>
      <c r="C92" s="2">
        <v>20</v>
      </c>
      <c r="D92" s="2" t="s">
        <v>98</v>
      </c>
      <c r="E92" s="5">
        <v>0</v>
      </c>
      <c r="F92" s="7">
        <v>0</v>
      </c>
      <c r="G92" s="5">
        <v>0</v>
      </c>
      <c r="H92" s="5">
        <v>0</v>
      </c>
      <c r="I92" s="8">
        <v>59.817024999999987</v>
      </c>
      <c r="J92" s="8">
        <v>196.631293</v>
      </c>
      <c r="K92" s="8">
        <v>27.176974999999999</v>
      </c>
      <c r="L92" s="8">
        <v>64.078853999999993</v>
      </c>
      <c r="M92" s="5">
        <v>0</v>
      </c>
      <c r="N92" s="5">
        <v>0</v>
      </c>
      <c r="O92" s="8">
        <v>443.1656779999999</v>
      </c>
      <c r="P92" s="8">
        <v>887.42044299999998</v>
      </c>
      <c r="Q92" s="8">
        <v>52.539254</v>
      </c>
      <c r="R92" s="8">
        <v>105.030006</v>
      </c>
      <c r="S92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582.6989319999999</v>
      </c>
      <c r="T92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1148.13059</v>
      </c>
    </row>
    <row r="93" spans="1:20" x14ac:dyDescent="0.25">
      <c r="A93" s="2">
        <v>14</v>
      </c>
      <c r="B93" s="2">
        <v>3</v>
      </c>
      <c r="C93" s="2">
        <v>22</v>
      </c>
      <c r="D93" s="2" t="s">
        <v>99</v>
      </c>
      <c r="E93" s="5">
        <v>0</v>
      </c>
      <c r="F93" s="7">
        <v>0</v>
      </c>
      <c r="G93" s="5">
        <v>0</v>
      </c>
      <c r="H93" s="5">
        <v>0</v>
      </c>
      <c r="I93" s="8">
        <v>28.848680000000002</v>
      </c>
      <c r="J93" s="8">
        <v>64.525759999999963</v>
      </c>
      <c r="K93" s="8">
        <v>8.0125969999999995</v>
      </c>
      <c r="L93" s="8">
        <v>16.025193999999999</v>
      </c>
      <c r="M93" s="5">
        <v>0</v>
      </c>
      <c r="N93" s="5">
        <v>0</v>
      </c>
      <c r="O93" s="8">
        <v>190.814637</v>
      </c>
      <c r="P93" s="8">
        <v>381.62927400000001</v>
      </c>
      <c r="Q93" s="8">
        <v>20.404703999999999</v>
      </c>
      <c r="R93" s="8">
        <v>40.809407999999998</v>
      </c>
      <c r="S93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248.08061800000002</v>
      </c>
      <c r="T93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462.18022799999994</v>
      </c>
    </row>
    <row r="94" spans="1:20" x14ac:dyDescent="0.25">
      <c r="A94" s="2">
        <v>14</v>
      </c>
      <c r="B94" s="2">
        <v>3</v>
      </c>
      <c r="C94" s="2">
        <v>38</v>
      </c>
      <c r="D94" s="2" t="s">
        <v>100</v>
      </c>
      <c r="E94" s="5">
        <v>0</v>
      </c>
      <c r="F94" s="7">
        <v>0</v>
      </c>
      <c r="G94" s="5">
        <v>0</v>
      </c>
      <c r="H94" s="5">
        <v>0</v>
      </c>
      <c r="I94" s="8">
        <v>27.239623999999999</v>
      </c>
      <c r="J94" s="8">
        <v>54.479247999999998</v>
      </c>
      <c r="K94" s="8">
        <v>61.172630000000012</v>
      </c>
      <c r="L94" s="8">
        <v>132.93117000000001</v>
      </c>
      <c r="M94" s="5">
        <v>0</v>
      </c>
      <c r="N94" s="5">
        <v>0</v>
      </c>
      <c r="O94" s="8">
        <v>163.04250400000001</v>
      </c>
      <c r="P94" s="8">
        <v>326.08500800000002</v>
      </c>
      <c r="Q94" s="8">
        <v>21.200202000000001</v>
      </c>
      <c r="R94" s="8">
        <v>42.400403999999988</v>
      </c>
      <c r="S94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272.65496000000002</v>
      </c>
      <c r="T94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513.49542599999995</v>
      </c>
    </row>
    <row r="95" spans="1:20" x14ac:dyDescent="0.25">
      <c r="A95" s="2">
        <v>14</v>
      </c>
      <c r="B95" s="2">
        <v>2</v>
      </c>
      <c r="C95" s="2">
        <v>44</v>
      </c>
      <c r="D95" s="2" t="s">
        <v>95</v>
      </c>
      <c r="E95" s="6">
        <v>36.712000000000003</v>
      </c>
      <c r="F95" s="7">
        <v>146.84800000000001</v>
      </c>
      <c r="G95" s="5">
        <v>0</v>
      </c>
      <c r="H95" s="5">
        <v>0</v>
      </c>
      <c r="I95" s="8">
        <v>70.734739999999974</v>
      </c>
      <c r="J95" s="8">
        <v>216.54489000000001</v>
      </c>
      <c r="K95" s="8">
        <v>46.984360000000009</v>
      </c>
      <c r="L95" s="8">
        <v>98.292376999999988</v>
      </c>
      <c r="M95" s="5">
        <v>0</v>
      </c>
      <c r="N95" s="5">
        <v>0</v>
      </c>
      <c r="O95" s="8">
        <v>372.63889300000011</v>
      </c>
      <c r="P95" s="8">
        <v>746.5250480000002</v>
      </c>
      <c r="Q95" s="8">
        <v>64.778591999999989</v>
      </c>
      <c r="R95" s="8">
        <v>129.55718400000001</v>
      </c>
      <c r="S95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591.84858500000007</v>
      </c>
      <c r="T95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1208.2103150000003</v>
      </c>
    </row>
    <row r="96" spans="1:20" x14ac:dyDescent="0.25">
      <c r="A96" s="2">
        <v>14</v>
      </c>
      <c r="B96" s="2">
        <v>1</v>
      </c>
      <c r="C96" s="2">
        <v>45</v>
      </c>
      <c r="D96" s="2" t="s">
        <v>92</v>
      </c>
      <c r="E96" s="6">
        <v>16.866970999999999</v>
      </c>
      <c r="F96" s="7">
        <v>67.467883999999998</v>
      </c>
      <c r="G96" s="5">
        <v>0</v>
      </c>
      <c r="H96" s="5">
        <v>0</v>
      </c>
      <c r="I96" s="8">
        <v>62.688346999999979</v>
      </c>
      <c r="J96" s="8">
        <v>181.74744799999991</v>
      </c>
      <c r="K96" s="8">
        <v>32.009404000000011</v>
      </c>
      <c r="L96" s="8">
        <v>84.691773999999981</v>
      </c>
      <c r="M96" s="5">
        <v>0</v>
      </c>
      <c r="N96" s="5">
        <v>0</v>
      </c>
      <c r="O96" s="8">
        <v>676.20432000000017</v>
      </c>
      <c r="P96" s="8">
        <v>1358.597694</v>
      </c>
      <c r="Q96" s="8">
        <v>84.428669999999997</v>
      </c>
      <c r="R96" s="8">
        <v>168.85733999999999</v>
      </c>
      <c r="S96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872.19771200000014</v>
      </c>
      <c r="T96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1692.5047999999999</v>
      </c>
    </row>
    <row r="97" spans="1:20" x14ac:dyDescent="0.25">
      <c r="A97" s="2">
        <v>14</v>
      </c>
      <c r="B97" s="2">
        <v>2</v>
      </c>
      <c r="C97" s="2">
        <v>50</v>
      </c>
      <c r="D97" s="2" t="s">
        <v>96</v>
      </c>
      <c r="E97" s="5">
        <v>0</v>
      </c>
      <c r="F97" s="7">
        <v>0</v>
      </c>
      <c r="G97" s="5">
        <v>0</v>
      </c>
      <c r="H97" s="5">
        <v>0</v>
      </c>
      <c r="I97" s="8">
        <v>65.849242999999944</v>
      </c>
      <c r="J97" s="8">
        <v>208.71246699999989</v>
      </c>
      <c r="K97" s="8">
        <v>58.069772999999998</v>
      </c>
      <c r="L97" s="8">
        <v>129.66428199999999</v>
      </c>
      <c r="M97" s="5">
        <v>0</v>
      </c>
      <c r="N97" s="5">
        <v>0</v>
      </c>
      <c r="O97" s="8">
        <v>357.52481999999992</v>
      </c>
      <c r="P97" s="8">
        <v>715.1602059999999</v>
      </c>
      <c r="Q97" s="8">
        <v>98.557330999999991</v>
      </c>
      <c r="R97" s="8">
        <v>197.11466200000001</v>
      </c>
      <c r="S97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580.0011669999999</v>
      </c>
      <c r="T97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1053.5369549999998</v>
      </c>
    </row>
    <row r="98" spans="1:20" x14ac:dyDescent="0.25">
      <c r="A98" s="2">
        <v>14</v>
      </c>
      <c r="B98" s="2">
        <v>3</v>
      </c>
      <c r="C98" s="2">
        <v>56</v>
      </c>
      <c r="D98" s="2" t="s">
        <v>101</v>
      </c>
      <c r="E98" s="5">
        <v>0</v>
      </c>
      <c r="F98" s="7">
        <v>0</v>
      </c>
      <c r="G98" s="5">
        <v>0</v>
      </c>
      <c r="H98" s="5">
        <v>0</v>
      </c>
      <c r="I98" s="8">
        <v>65.188046000000014</v>
      </c>
      <c r="J98" s="8">
        <v>188.95357799999999</v>
      </c>
      <c r="K98" s="8">
        <v>33.531089999999999</v>
      </c>
      <c r="L98" s="8">
        <v>68.90852799999999</v>
      </c>
      <c r="M98" s="5">
        <v>0</v>
      </c>
      <c r="N98" s="5">
        <v>0</v>
      </c>
      <c r="O98" s="8">
        <v>464.0231040000001</v>
      </c>
      <c r="P98" s="8">
        <v>928.03063000000009</v>
      </c>
      <c r="Q98" s="8">
        <v>109.56115</v>
      </c>
      <c r="R98" s="8">
        <v>219.1223</v>
      </c>
      <c r="S98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672.30339000000015</v>
      </c>
      <c r="T98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1185.892736</v>
      </c>
    </row>
    <row r="99" spans="1:20" x14ac:dyDescent="0.25">
      <c r="A99" s="2">
        <v>14</v>
      </c>
      <c r="B99" s="2">
        <v>1</v>
      </c>
      <c r="C99" s="2">
        <v>75</v>
      </c>
      <c r="D99" s="2" t="s">
        <v>93</v>
      </c>
      <c r="E99" s="6">
        <v>13.121157</v>
      </c>
      <c r="F99" s="7">
        <v>52.484628000000001</v>
      </c>
      <c r="G99" s="5">
        <v>0</v>
      </c>
      <c r="H99" s="5">
        <v>0</v>
      </c>
      <c r="I99" s="8">
        <v>22.810400999999999</v>
      </c>
      <c r="J99" s="8">
        <v>70.591525999999988</v>
      </c>
      <c r="K99" s="8">
        <v>34.605426000000001</v>
      </c>
      <c r="L99" s="8">
        <v>69.210564000000019</v>
      </c>
      <c r="M99" s="5">
        <v>0</v>
      </c>
      <c r="N99" s="5">
        <v>0</v>
      </c>
      <c r="O99" s="8">
        <v>330.99213800000001</v>
      </c>
      <c r="P99" s="8">
        <v>661.98497599999996</v>
      </c>
      <c r="Q99" s="8">
        <v>27.730549</v>
      </c>
      <c r="R99" s="8">
        <v>55.461097999999993</v>
      </c>
      <c r="S99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429.25967100000003</v>
      </c>
      <c r="T99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854.27169400000002</v>
      </c>
    </row>
    <row r="100" spans="1:20" x14ac:dyDescent="0.25">
      <c r="A100" s="2">
        <v>14</v>
      </c>
      <c r="B100" s="2">
        <v>2</v>
      </c>
      <c r="C100" s="2">
        <v>87</v>
      </c>
      <c r="D100" s="2" t="s">
        <v>97</v>
      </c>
      <c r="E100" s="5">
        <v>0</v>
      </c>
      <c r="F100" s="7">
        <v>0</v>
      </c>
      <c r="G100" s="5">
        <v>0</v>
      </c>
      <c r="H100" s="5">
        <v>0</v>
      </c>
      <c r="I100" s="8">
        <v>61.956772000000001</v>
      </c>
      <c r="J100" s="8">
        <v>156.36503999999991</v>
      </c>
      <c r="K100" s="8">
        <v>18.396111999999999</v>
      </c>
      <c r="L100" s="8">
        <v>42.453848000000008</v>
      </c>
      <c r="M100" s="5">
        <v>0</v>
      </c>
      <c r="N100" s="5">
        <v>0</v>
      </c>
      <c r="O100" s="8">
        <v>154.934292</v>
      </c>
      <c r="P100" s="8">
        <v>310.46895600000022</v>
      </c>
      <c r="Q100" s="8">
        <v>36.342599999999997</v>
      </c>
      <c r="R100" s="8">
        <v>72.685199999999995</v>
      </c>
      <c r="S100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271.62977599999999</v>
      </c>
      <c r="T100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509.28784400000012</v>
      </c>
    </row>
    <row r="101" spans="1:20" x14ac:dyDescent="0.25">
      <c r="A101" s="2">
        <v>14</v>
      </c>
      <c r="B101" s="2">
        <v>1</v>
      </c>
      <c r="C101" s="2">
        <v>88</v>
      </c>
      <c r="D101" s="2" t="s">
        <v>94</v>
      </c>
      <c r="E101" s="5">
        <v>0</v>
      </c>
      <c r="F101" s="7">
        <v>0</v>
      </c>
      <c r="G101" s="5">
        <v>0</v>
      </c>
      <c r="H101" s="5">
        <v>0</v>
      </c>
      <c r="I101" s="8">
        <v>66.164120000000025</v>
      </c>
      <c r="J101" s="8">
        <v>147.11871199999999</v>
      </c>
      <c r="K101" s="8">
        <v>37.129201999999999</v>
      </c>
      <c r="L101" s="8">
        <v>84.284652000000023</v>
      </c>
      <c r="M101" s="5">
        <v>0</v>
      </c>
      <c r="N101" s="5">
        <v>0</v>
      </c>
      <c r="O101" s="8">
        <v>265.27500000000009</v>
      </c>
      <c r="P101" s="8">
        <v>532.01504199999999</v>
      </c>
      <c r="Q101" s="8">
        <v>38.678182</v>
      </c>
      <c r="R101" s="8">
        <v>77.356363999999999</v>
      </c>
      <c r="S101" s="9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407.24650400000007</v>
      </c>
      <c r="T101" s="9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763.418406</v>
      </c>
    </row>
    <row r="102" spans="1:20" s="12" customFormat="1" x14ac:dyDescent="0.25">
      <c r="A102" s="5"/>
      <c r="B102" s="5"/>
      <c r="C102" s="5"/>
      <c r="D102" s="5"/>
      <c r="E102" s="5">
        <f>SUBTOTAL(109,Table2[Normal Interstate Paved Route Miles])</f>
        <v>1442.9883359999999</v>
      </c>
      <c r="F102" s="11">
        <f>SUBTOTAL(109,Table2[Normal Interstate Paved Lane Miles])</f>
        <v>7055.3001320000012</v>
      </c>
      <c r="G102" s="5">
        <f>SUBTOTAL(109,Table2[Business, Etc. Interstate Paved Route Miles])</f>
        <v>15.128034</v>
      </c>
      <c r="H102" s="5">
        <f>SUBTOTAL(109,Table2[Business, Etc. Interstate Paved Lane Miles])</f>
        <v>60.512135999999998</v>
      </c>
      <c r="I102" s="11">
        <f>SUBTOTAL(109,Table2[US Paved Route Miles])</f>
        <v>5586.2625799999996</v>
      </c>
      <c r="J102" s="11">
        <f>SUBTOTAL(109,Table2[US Paved Lane Miles])</f>
        <v>16795.555852999998</v>
      </c>
      <c r="K102" s="11">
        <f>SUBTOTAL(109,Table2[NC Paved Route Miles])</f>
        <v>8154.9965970000021</v>
      </c>
      <c r="L102" s="11">
        <f>SUBTOTAL(109,Table2[NC Paved Lane Miles])</f>
        <v>18547.301478000012</v>
      </c>
      <c r="M102" s="5">
        <f>SUBTOTAL(109,Table2[NC Unpaved Route Miles])</f>
        <v>12.251261</v>
      </c>
      <c r="N102" s="5">
        <f>SUBTOTAL(109,Table2[NC Unpaved Lane Miles])</f>
        <v>24.502521999999999</v>
      </c>
      <c r="O102" s="11">
        <f>SUBTOTAL(109,Table2[SR Paved Route Miles])</f>
        <v>61532.493832000007</v>
      </c>
      <c r="P102" s="11">
        <f>SUBTOTAL(109,Table2[SR Paved Lane Miles])</f>
        <v>125012.74129999997</v>
      </c>
      <c r="Q102" s="11">
        <f>SUBTOTAL(109,Table2[SR Unpaved Route Miles])</f>
        <v>3910.7779140000002</v>
      </c>
      <c r="R102" s="11">
        <f>SUBTOTAL(109,Table2[SR Unpaved Lane Miles])</f>
        <v>7804.9832169999991</v>
      </c>
      <c r="S102" s="11">
        <f>SUBTOTAL(109,Table2[Total Miles])</f>
        <v>80654.898553999985</v>
      </c>
      <c r="T102" s="11">
        <f>SUBTOTAL(109,Table2[Total Lane Miles])</f>
        <v>167471.41089899995</v>
      </c>
    </row>
  </sheetData>
  <sortState xmlns:xlrd2="http://schemas.microsoft.com/office/spreadsheetml/2017/richdata2" ref="A2:R101">
    <sortCondition ref="A2:A101"/>
    <sortCondition ref="B2:B101"/>
    <sortCondition ref="C2:C101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R18"/>
  <sheetViews>
    <sheetView tabSelected="1" workbookViewId="0">
      <selection activeCell="A3" sqref="A3:Q18"/>
    </sheetView>
  </sheetViews>
  <sheetFormatPr defaultRowHeight="15" x14ac:dyDescent="0.25"/>
  <cols>
    <col min="1" max="1" width="12.7109375" style="2" bestFit="1" customWidth="1"/>
    <col min="2" max="2" width="11.5703125" style="3" bestFit="1" customWidth="1"/>
    <col min="3" max="3" width="10.85546875" style="3" bestFit="1" customWidth="1"/>
    <col min="4" max="5" width="13.42578125" style="3" bestFit="1" customWidth="1"/>
    <col min="6" max="6" width="8.140625" style="3" bestFit="1" customWidth="1"/>
    <col min="7" max="7" width="9.140625" style="3" bestFit="1" customWidth="1"/>
    <col min="8" max="8" width="11.5703125" style="3" bestFit="1" customWidth="1"/>
    <col min="9" max="9" width="9.140625" style="3" bestFit="1" customWidth="1"/>
    <col min="10" max="10" width="8.85546875" style="3" bestFit="1" customWidth="1"/>
    <col min="11" max="11" width="10.42578125" style="3" bestFit="1" customWidth="1"/>
    <col min="12" max="12" width="9.140625" style="3" bestFit="1" customWidth="1"/>
    <col min="13" max="13" width="10.140625" style="3" bestFit="1" customWidth="1"/>
    <col min="14" max="14" width="8.85546875" style="3" bestFit="1" customWidth="1"/>
    <col min="15" max="15" width="10.42578125" style="3" bestFit="1" customWidth="1"/>
    <col min="16" max="16" width="9.140625" style="3" bestFit="1" customWidth="1"/>
    <col min="17" max="17" width="10.140625" style="3" bestFit="1" customWidth="1"/>
    <col min="18" max="18" width="21" bestFit="1" customWidth="1"/>
  </cols>
  <sheetData>
    <row r="3" spans="1:18" s="2" customFormat="1" ht="60" customHeight="1" x14ac:dyDescent="0.25">
      <c r="A3" s="15" t="s">
        <v>0</v>
      </c>
      <c r="B3" s="16" t="s">
        <v>121</v>
      </c>
      <c r="C3" s="16" t="s">
        <v>122</v>
      </c>
      <c r="D3" s="16" t="s">
        <v>123</v>
      </c>
      <c r="E3" s="16" t="s">
        <v>124</v>
      </c>
      <c r="F3" s="16" t="s">
        <v>125</v>
      </c>
      <c r="G3" s="16" t="s">
        <v>126</v>
      </c>
      <c r="H3" s="16" t="s">
        <v>127</v>
      </c>
      <c r="I3" s="16" t="s">
        <v>128</v>
      </c>
      <c r="J3" s="16" t="s">
        <v>129</v>
      </c>
      <c r="K3" s="16" t="s">
        <v>130</v>
      </c>
      <c r="L3" s="16" t="s">
        <v>131</v>
      </c>
      <c r="M3" s="16" t="s">
        <v>132</v>
      </c>
      <c r="N3" s="16" t="s">
        <v>133</v>
      </c>
      <c r="O3" s="16" t="s">
        <v>134</v>
      </c>
      <c r="P3" s="16" t="s">
        <v>135</v>
      </c>
      <c r="Q3" s="16" t="s">
        <v>136</v>
      </c>
      <c r="R3"/>
    </row>
    <row r="4" spans="1:18" x14ac:dyDescent="0.25">
      <c r="A4" s="13">
        <v>1</v>
      </c>
      <c r="B4" s="14">
        <v>7.5007330000000003</v>
      </c>
      <c r="C4" s="14">
        <v>30.002932000000001</v>
      </c>
      <c r="D4" s="14">
        <v>0</v>
      </c>
      <c r="E4" s="14">
        <v>0</v>
      </c>
      <c r="F4" s="14">
        <v>576.45410900000002</v>
      </c>
      <c r="G4" s="14">
        <v>1663.9053299999996</v>
      </c>
      <c r="H4" s="14">
        <v>782.90644700000007</v>
      </c>
      <c r="I4" s="14">
        <v>1619.1532179999999</v>
      </c>
      <c r="J4" s="14">
        <v>0</v>
      </c>
      <c r="K4" s="14">
        <v>0</v>
      </c>
      <c r="L4" s="14">
        <v>3532.1884650000002</v>
      </c>
      <c r="M4" s="14">
        <v>7067.1414430000013</v>
      </c>
      <c r="N4" s="14">
        <v>316.735793</v>
      </c>
      <c r="O4" s="14">
        <v>633.18758600000001</v>
      </c>
      <c r="P4" s="14">
        <v>5215.7855470000004</v>
      </c>
      <c r="Q4" s="14">
        <v>10380.202923000001</v>
      </c>
    </row>
    <row r="5" spans="1:18" x14ac:dyDescent="0.25">
      <c r="A5" s="13">
        <v>2</v>
      </c>
      <c r="B5" s="14">
        <v>20.280442000000001</v>
      </c>
      <c r="C5" s="14">
        <v>81.121768000000003</v>
      </c>
      <c r="D5" s="14">
        <v>0</v>
      </c>
      <c r="E5" s="14">
        <v>0</v>
      </c>
      <c r="F5" s="14">
        <v>395.78107800000004</v>
      </c>
      <c r="G5" s="14">
        <v>1214.3910450000003</v>
      </c>
      <c r="H5" s="14">
        <v>704.56816099999992</v>
      </c>
      <c r="I5" s="14">
        <v>1651.9860289999999</v>
      </c>
      <c r="J5" s="14">
        <v>0</v>
      </c>
      <c r="K5" s="14">
        <v>0</v>
      </c>
      <c r="L5" s="14">
        <v>3729.171053</v>
      </c>
      <c r="M5" s="14">
        <v>7542.3180079999993</v>
      </c>
      <c r="N5" s="14">
        <v>230.71380800000003</v>
      </c>
      <c r="O5" s="14">
        <v>460.98915099999999</v>
      </c>
      <c r="P5" s="14">
        <v>5080.5145419999999</v>
      </c>
      <c r="Q5" s="14">
        <v>10489.816849999999</v>
      </c>
    </row>
    <row r="6" spans="1:18" x14ac:dyDescent="0.25">
      <c r="A6" s="13">
        <v>3</v>
      </c>
      <c r="B6" s="14">
        <v>100.08537900000002</v>
      </c>
      <c r="C6" s="14">
        <v>400.34151600000007</v>
      </c>
      <c r="D6" s="14">
        <v>0</v>
      </c>
      <c r="E6" s="14">
        <v>0</v>
      </c>
      <c r="F6" s="14">
        <v>451.35887099999985</v>
      </c>
      <c r="G6" s="14">
        <v>1413.5912800000003</v>
      </c>
      <c r="H6" s="14">
        <v>720.46078700000021</v>
      </c>
      <c r="I6" s="14">
        <v>1663.2150589999997</v>
      </c>
      <c r="J6" s="14">
        <v>0</v>
      </c>
      <c r="K6" s="14">
        <v>0</v>
      </c>
      <c r="L6" s="14">
        <v>4315.1410069999993</v>
      </c>
      <c r="M6" s="14">
        <v>8705.2707780000019</v>
      </c>
      <c r="N6" s="14">
        <v>111.65807599999999</v>
      </c>
      <c r="O6" s="14">
        <v>222.413152</v>
      </c>
      <c r="P6" s="14">
        <v>5698.7041200000003</v>
      </c>
      <c r="Q6" s="14">
        <v>12182.418633000003</v>
      </c>
    </row>
    <row r="7" spans="1:18" x14ac:dyDescent="0.25">
      <c r="A7" s="13">
        <v>4</v>
      </c>
      <c r="B7" s="14">
        <v>193.98575300000007</v>
      </c>
      <c r="C7" s="14">
        <v>779.67162400000007</v>
      </c>
      <c r="D7" s="14">
        <v>0</v>
      </c>
      <c r="E7" s="14">
        <v>0</v>
      </c>
      <c r="F7" s="14">
        <v>488.49664300000001</v>
      </c>
      <c r="G7" s="14">
        <v>1451.84932</v>
      </c>
      <c r="H7" s="14">
        <v>787.60473999999988</v>
      </c>
      <c r="I7" s="14">
        <v>1677.0622919999998</v>
      </c>
      <c r="J7" s="14">
        <v>0</v>
      </c>
      <c r="K7" s="14">
        <v>0</v>
      </c>
      <c r="L7" s="14">
        <v>4946.1608659999965</v>
      </c>
      <c r="M7" s="14">
        <v>10000.978715999996</v>
      </c>
      <c r="N7" s="14">
        <v>128.35806500000001</v>
      </c>
      <c r="O7" s="14">
        <v>254.69784699999997</v>
      </c>
      <c r="P7" s="14">
        <v>6544.606066999997</v>
      </c>
      <c r="Q7" s="14">
        <v>13909.561951999996</v>
      </c>
    </row>
    <row r="8" spans="1:18" x14ac:dyDescent="0.25">
      <c r="A8" s="13">
        <v>5</v>
      </c>
      <c r="B8" s="14">
        <v>165.87792499999998</v>
      </c>
      <c r="C8" s="14">
        <v>932.65065600000037</v>
      </c>
      <c r="D8" s="14">
        <v>0</v>
      </c>
      <c r="E8" s="14">
        <v>0</v>
      </c>
      <c r="F8" s="14">
        <v>429.87857000000008</v>
      </c>
      <c r="G8" s="14">
        <v>1386.7773089999994</v>
      </c>
      <c r="H8" s="14">
        <v>498.56964199999982</v>
      </c>
      <c r="I8" s="14">
        <v>1301.9606060000001</v>
      </c>
      <c r="J8" s="14">
        <v>0</v>
      </c>
      <c r="K8" s="14">
        <v>0</v>
      </c>
      <c r="L8" s="14">
        <v>5389.3064339999983</v>
      </c>
      <c r="M8" s="14">
        <v>11356.523878999997</v>
      </c>
      <c r="N8" s="14">
        <v>288.59834599999999</v>
      </c>
      <c r="O8" s="14">
        <v>569.7749</v>
      </c>
      <c r="P8" s="14">
        <v>6772.2309169999971</v>
      </c>
      <c r="Q8" s="14">
        <v>14977.912449999996</v>
      </c>
    </row>
    <row r="9" spans="1:18" x14ac:dyDescent="0.25">
      <c r="A9" s="13">
        <v>6</v>
      </c>
      <c r="B9" s="14">
        <v>119.55940999999999</v>
      </c>
      <c r="C9" s="14">
        <v>482.89070200000009</v>
      </c>
      <c r="D9" s="14">
        <v>15.128034</v>
      </c>
      <c r="E9" s="14">
        <v>60.512135999999998</v>
      </c>
      <c r="F9" s="14">
        <v>344.00041500000009</v>
      </c>
      <c r="G9" s="14">
        <v>948.86377199999993</v>
      </c>
      <c r="H9" s="14">
        <v>860.52443500000004</v>
      </c>
      <c r="I9" s="14">
        <v>1983.3746379999995</v>
      </c>
      <c r="J9" s="14">
        <v>0</v>
      </c>
      <c r="K9" s="14">
        <v>0</v>
      </c>
      <c r="L9" s="14">
        <v>4743.1418470000026</v>
      </c>
      <c r="M9" s="14">
        <v>9666.479763000003</v>
      </c>
      <c r="N9" s="14">
        <v>239.23183599999999</v>
      </c>
      <c r="O9" s="14">
        <v>476.07554600000003</v>
      </c>
      <c r="P9" s="14">
        <v>6321.5859770000025</v>
      </c>
      <c r="Q9" s="14">
        <v>13142.121011000003</v>
      </c>
    </row>
    <row r="10" spans="1:18" x14ac:dyDescent="0.25">
      <c r="A10" s="13">
        <v>7</v>
      </c>
      <c r="B10" s="14">
        <v>158.20716999999999</v>
      </c>
      <c r="C10" s="14">
        <v>942.96339400000011</v>
      </c>
      <c r="D10" s="14">
        <v>0</v>
      </c>
      <c r="E10" s="14">
        <v>0</v>
      </c>
      <c r="F10" s="14">
        <v>291.79051099999998</v>
      </c>
      <c r="G10" s="14">
        <v>934.05337699999995</v>
      </c>
      <c r="H10" s="14">
        <v>485.57054199999993</v>
      </c>
      <c r="I10" s="14">
        <v>1075.1610580000001</v>
      </c>
      <c r="J10" s="14">
        <v>0</v>
      </c>
      <c r="K10" s="14">
        <v>0</v>
      </c>
      <c r="L10" s="14">
        <v>4435.8890800000008</v>
      </c>
      <c r="M10" s="14">
        <v>9174.8694730000007</v>
      </c>
      <c r="N10" s="14">
        <v>209.60829699999999</v>
      </c>
      <c r="O10" s="14">
        <v>418.98765800000001</v>
      </c>
      <c r="P10" s="14">
        <v>5581.0656000000017</v>
      </c>
      <c r="Q10" s="14">
        <v>12127.047301999999</v>
      </c>
    </row>
    <row r="11" spans="1:18" x14ac:dyDescent="0.25">
      <c r="A11" s="13">
        <v>8</v>
      </c>
      <c r="B11" s="14">
        <v>84.308375000000026</v>
      </c>
      <c r="C11" s="14">
        <v>351.88196599999998</v>
      </c>
      <c r="D11" s="14">
        <v>0</v>
      </c>
      <c r="E11" s="14">
        <v>0</v>
      </c>
      <c r="F11" s="14">
        <v>508.73871800000006</v>
      </c>
      <c r="G11" s="14">
        <v>1597.6384869999999</v>
      </c>
      <c r="H11" s="14">
        <v>534.37159300000008</v>
      </c>
      <c r="I11" s="14">
        <v>1145.5750820000001</v>
      </c>
      <c r="J11" s="14">
        <v>0</v>
      </c>
      <c r="K11" s="14">
        <v>0</v>
      </c>
      <c r="L11" s="14">
        <v>5556.0128180000002</v>
      </c>
      <c r="M11" s="14">
        <v>11146.177297000002</v>
      </c>
      <c r="N11" s="14">
        <v>301.69483300000002</v>
      </c>
      <c r="O11" s="14">
        <v>603.30682400000001</v>
      </c>
      <c r="P11" s="14">
        <v>6985.1263370000006</v>
      </c>
      <c r="Q11" s="14">
        <v>14241.272832000001</v>
      </c>
    </row>
    <row r="12" spans="1:18" x14ac:dyDescent="0.25">
      <c r="A12" s="13">
        <v>9</v>
      </c>
      <c r="B12" s="14">
        <v>116.762767</v>
      </c>
      <c r="C12" s="14">
        <v>632.89739400000008</v>
      </c>
      <c r="D12" s="14">
        <v>0</v>
      </c>
      <c r="E12" s="14">
        <v>0</v>
      </c>
      <c r="F12" s="14">
        <v>246.71871399999995</v>
      </c>
      <c r="G12" s="14">
        <v>748.29191000000014</v>
      </c>
      <c r="H12" s="14">
        <v>430.9977530000001</v>
      </c>
      <c r="I12" s="14">
        <v>996.46181500000057</v>
      </c>
      <c r="J12" s="14">
        <v>0</v>
      </c>
      <c r="K12" s="14">
        <v>0</v>
      </c>
      <c r="L12" s="14">
        <v>4176.1257179999984</v>
      </c>
      <c r="M12" s="14">
        <v>8489.3270419999972</v>
      </c>
      <c r="N12" s="14">
        <v>168.22288299999997</v>
      </c>
      <c r="O12" s="14">
        <v>336.37669799999998</v>
      </c>
      <c r="P12" s="14">
        <v>5138.8278349999982</v>
      </c>
      <c r="Q12" s="14">
        <v>10866.978160999997</v>
      </c>
    </row>
    <row r="13" spans="1:18" x14ac:dyDescent="0.25">
      <c r="A13" s="13">
        <v>10</v>
      </c>
      <c r="B13" s="14">
        <v>135.63644099999999</v>
      </c>
      <c r="C13" s="14">
        <v>945.64962999999955</v>
      </c>
      <c r="D13" s="14">
        <v>0</v>
      </c>
      <c r="E13" s="14">
        <v>0</v>
      </c>
      <c r="F13" s="14">
        <v>237.62608499999999</v>
      </c>
      <c r="G13" s="14">
        <v>838.28138899999999</v>
      </c>
      <c r="H13" s="14">
        <v>522.7543159999999</v>
      </c>
      <c r="I13" s="14">
        <v>1413.1148609999991</v>
      </c>
      <c r="J13" s="14">
        <v>0</v>
      </c>
      <c r="K13" s="14">
        <v>0</v>
      </c>
      <c r="L13" s="14">
        <v>4059.2948069999993</v>
      </c>
      <c r="M13" s="14">
        <v>8369.2789450000018</v>
      </c>
      <c r="N13" s="14">
        <v>100.53430499999999</v>
      </c>
      <c r="O13" s="14">
        <v>201.06861000000001</v>
      </c>
      <c r="P13" s="14">
        <v>5055.8459539999985</v>
      </c>
      <c r="Q13" s="14">
        <v>11566.324825</v>
      </c>
    </row>
    <row r="14" spans="1:18" x14ac:dyDescent="0.25">
      <c r="A14" s="13">
        <v>11</v>
      </c>
      <c r="B14" s="14">
        <v>49.563000000000002</v>
      </c>
      <c r="C14" s="14">
        <v>198.25200000000001</v>
      </c>
      <c r="D14" s="14">
        <v>0</v>
      </c>
      <c r="E14" s="14">
        <v>0</v>
      </c>
      <c r="F14" s="14">
        <v>391.72963099999998</v>
      </c>
      <c r="G14" s="14">
        <v>1133.557538</v>
      </c>
      <c r="H14" s="14">
        <v>467.33508700000004</v>
      </c>
      <c r="I14" s="14">
        <v>988.90191399999981</v>
      </c>
      <c r="J14" s="14">
        <v>7.8175520000000001</v>
      </c>
      <c r="K14" s="14">
        <v>15.635104</v>
      </c>
      <c r="L14" s="14">
        <v>4333.9559600000002</v>
      </c>
      <c r="M14" s="14">
        <v>8694.195482000001</v>
      </c>
      <c r="N14" s="14">
        <v>733.41949900000009</v>
      </c>
      <c r="O14" s="14">
        <v>1464.7459560000002</v>
      </c>
      <c r="P14" s="14">
        <v>5983.820729</v>
      </c>
      <c r="Q14" s="14">
        <v>11014.906934000001</v>
      </c>
    </row>
    <row r="15" spans="1:18" x14ac:dyDescent="0.25">
      <c r="A15" s="13">
        <v>12</v>
      </c>
      <c r="B15" s="14">
        <v>108.72608000000002</v>
      </c>
      <c r="C15" s="14">
        <v>501.47880600000008</v>
      </c>
      <c r="D15" s="14">
        <v>0</v>
      </c>
      <c r="E15" s="14">
        <v>0</v>
      </c>
      <c r="F15" s="14">
        <v>260.51583899999997</v>
      </c>
      <c r="G15" s="14">
        <v>785.187636</v>
      </c>
      <c r="H15" s="14">
        <v>577.01353799999993</v>
      </c>
      <c r="I15" s="14">
        <v>1337.148353</v>
      </c>
      <c r="J15" s="14">
        <v>0</v>
      </c>
      <c r="K15" s="14">
        <v>0</v>
      </c>
      <c r="L15" s="14">
        <v>5100.9318830000002</v>
      </c>
      <c r="M15" s="14">
        <v>10331.434559000001</v>
      </c>
      <c r="N15" s="14">
        <v>189.59263700000002</v>
      </c>
      <c r="O15" s="14">
        <v>379.18527400000005</v>
      </c>
      <c r="P15" s="14">
        <v>6236.7799770000001</v>
      </c>
      <c r="Q15" s="14">
        <v>12955.249354000001</v>
      </c>
    </row>
    <row r="16" spans="1:18" x14ac:dyDescent="0.25">
      <c r="A16" s="13">
        <v>13</v>
      </c>
      <c r="B16" s="14">
        <v>115.79473300000001</v>
      </c>
      <c r="C16" s="14">
        <v>508.69723200000004</v>
      </c>
      <c r="D16" s="14">
        <v>0</v>
      </c>
      <c r="E16" s="14">
        <v>0</v>
      </c>
      <c r="F16" s="14">
        <v>431.87639799999999</v>
      </c>
      <c r="G16" s="14">
        <v>1193.4974980000002</v>
      </c>
      <c r="H16" s="14">
        <v>425.231987</v>
      </c>
      <c r="I16" s="14">
        <v>903.64530999999988</v>
      </c>
      <c r="J16" s="14">
        <v>4.4337090000000003</v>
      </c>
      <c r="K16" s="14">
        <v>8.8674180000000007</v>
      </c>
      <c r="L16" s="14">
        <v>3796.5585080000019</v>
      </c>
      <c r="M16" s="14">
        <v>7620.8286380000027</v>
      </c>
      <c r="N16" s="14">
        <v>338.18830199999996</v>
      </c>
      <c r="O16" s="14">
        <v>675.78004899999996</v>
      </c>
      <c r="P16" s="14">
        <v>5112.0836370000015</v>
      </c>
      <c r="Q16" s="14">
        <v>10226.668678000002</v>
      </c>
    </row>
    <row r="17" spans="1:17" ht="15.75" thickBot="1" x14ac:dyDescent="0.3">
      <c r="A17" s="19">
        <v>14</v>
      </c>
      <c r="B17" s="20">
        <v>66.700128000000007</v>
      </c>
      <c r="C17" s="20">
        <v>266.80051200000003</v>
      </c>
      <c r="D17" s="20">
        <v>0</v>
      </c>
      <c r="E17" s="20">
        <v>0</v>
      </c>
      <c r="F17" s="20">
        <v>531.29699800000003</v>
      </c>
      <c r="G17" s="20">
        <v>1485.6699619999995</v>
      </c>
      <c r="H17" s="20">
        <v>357.08756900000009</v>
      </c>
      <c r="I17" s="20">
        <v>790.54124300000001</v>
      </c>
      <c r="J17" s="20">
        <v>0</v>
      </c>
      <c r="K17" s="20">
        <v>0</v>
      </c>
      <c r="L17" s="20">
        <v>3418.6153860000004</v>
      </c>
      <c r="M17" s="20">
        <v>6847.9172770000005</v>
      </c>
      <c r="N17" s="20">
        <v>554.22123399999998</v>
      </c>
      <c r="O17" s="20">
        <v>1108.3939659999999</v>
      </c>
      <c r="P17" s="20">
        <v>4927.9213149999996</v>
      </c>
      <c r="Q17" s="20">
        <v>9390.9289939999999</v>
      </c>
    </row>
    <row r="18" spans="1:17" ht="15.75" thickTop="1" x14ac:dyDescent="0.25">
      <c r="A18" s="17" t="s">
        <v>118</v>
      </c>
      <c r="B18" s="18">
        <v>1442.9883360000001</v>
      </c>
      <c r="C18" s="18">
        <v>7055.3001320000012</v>
      </c>
      <c r="D18" s="18">
        <v>15.128034</v>
      </c>
      <c r="E18" s="18">
        <v>60.512135999999998</v>
      </c>
      <c r="F18" s="18">
        <v>5586.2625799999996</v>
      </c>
      <c r="G18" s="18">
        <v>16795.555852999998</v>
      </c>
      <c r="H18" s="18">
        <v>8154.9965970000003</v>
      </c>
      <c r="I18" s="18">
        <v>18547.301477999994</v>
      </c>
      <c r="J18" s="18">
        <v>12.251261</v>
      </c>
      <c r="K18" s="18">
        <v>24.502521999999999</v>
      </c>
      <c r="L18" s="18">
        <v>61532.493831999986</v>
      </c>
      <c r="M18" s="18">
        <v>125012.74129999999</v>
      </c>
      <c r="N18" s="18">
        <v>3910.7779140000002</v>
      </c>
      <c r="O18" s="18">
        <v>7804.9832170000009</v>
      </c>
      <c r="P18" s="18">
        <v>80654.898553999999</v>
      </c>
      <c r="Q18" s="18">
        <v>167471.41089899998</v>
      </c>
    </row>
  </sheetData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3C16DC8318A84DA0D5C2C512A43649" ma:contentTypeVersion="22" ma:contentTypeDescription="Create a new document." ma:contentTypeScope="" ma:versionID="2815b1a9216fcec217246a07205128ea">
  <xsd:schema xmlns:xsd="http://www.w3.org/2001/XMLSchema" xmlns:xs="http://www.w3.org/2001/XMLSchema" xmlns:p="http://schemas.microsoft.com/office/2006/metadata/properties" xmlns:ns1="http://schemas.microsoft.com/sharepoint/v3" xmlns:ns2="16f00c2e-ac5c-418b-9f13-a0771dbd417d" xmlns:ns3="cdb776b9-36c0-45fc-99d8-ab09a7d545af" xmlns:ns4="http://schemas.microsoft.com/sharepoint/v4" targetNamespace="http://schemas.microsoft.com/office/2006/metadata/properties" ma:root="true" ma:fieldsID="7d85d8998721d25cd4c1e21842f2954b" ns1:_="" ns2:_="" ns3:_="" ns4:_="">
    <xsd:import namespace="http://schemas.microsoft.com/sharepoint/v3"/>
    <xsd:import namespace="16f00c2e-ac5c-418b-9f13-a0771dbd417d"/>
    <xsd:import namespace="cdb776b9-36c0-45fc-99d8-ab09a7d545af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URL" minOccurs="0"/>
                <xsd:element ref="ns1:PublishingStartDate" minOccurs="0"/>
                <xsd:element ref="ns1:PublishingExpirationDate" minOccurs="0"/>
                <xsd:element ref="ns3:Map_x0020_Resource" minOccurs="0"/>
                <xsd:element ref="ns3:Page" minOccurs="0"/>
                <xsd:element ref="ns3:Section" minOccurs="0"/>
                <xsd:element ref="ns3:Order0" minOccurs="0"/>
                <xsd:element ref="ns4:IconOverla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1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StartDate" ma:index="12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3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b776b9-36c0-45fc-99d8-ab09a7d545af" elementFormDefault="qualified">
    <xsd:import namespace="http://schemas.microsoft.com/office/2006/documentManagement/types"/>
    <xsd:import namespace="http://schemas.microsoft.com/office/infopath/2007/PartnerControls"/>
    <xsd:element name="Map_x0020_Resource" ma:index="14" nillable="true" ma:displayName="Resource" ma:default="N/A" ma:format="Dropdown" ma:internalName="Map_x0020_Resource">
      <xsd:simpleType>
        <xsd:union memberTypes="dms:Text">
          <xsd:simpleType>
            <xsd:restriction base="dms:Choice">
              <xsd:enumeration value="N/A"/>
              <xsd:enumeration value="Traffic Survey"/>
              <xsd:enumeration value="State Mapping"/>
            </xsd:restriction>
          </xsd:simpleType>
        </xsd:union>
      </xsd:simpleType>
    </xsd:element>
    <xsd:element name="Page" ma:index="15" nillable="true" ma:displayName="Page" ma:default="N/A" ma:format="Dropdown" ma:internalName="Page">
      <xsd:simpleType>
        <xsd:union memberTypes="dms:Text">
          <xsd:simpleType>
            <xsd:restriction base="dms:Choice">
              <xsd:enumeration value="N/A"/>
            </xsd:restriction>
          </xsd:simpleType>
        </xsd:union>
      </xsd:simpleType>
    </xsd:element>
    <xsd:element name="Section" ma:index="16" nillable="true" ma:displayName="Section" ma:default="N/A" ma:format="Dropdown" ma:internalName="Section">
      <xsd:simpleType>
        <xsd:union memberTypes="dms:Text">
          <xsd:simpleType>
            <xsd:restriction base="dms:Choice">
              <xsd:enumeration value="N/A"/>
            </xsd:restriction>
          </xsd:simpleType>
        </xsd:union>
      </xsd:simpleType>
    </xsd:element>
    <xsd:element name="Order0" ma:index="17" nillable="true" ma:displayName="Order" ma:internalName="Order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cdb776b9-36c0-45fc-99d8-ab09a7d545af">Quarterly Mileage Report</Section>
    <Map_x0020_Resource xmlns="cdb776b9-36c0-45fc-99d8-ab09a7d545af">State Mapping</Map_x0020_Resource>
    <URL xmlns="http://schemas.microsoft.com/sharepoint/v3">
      <Url xsi:nil="true"/>
      <Description xsi:nil="true"/>
    </URL>
    <Order0 xmlns="cdb776b9-36c0-45fc-99d8-ab09a7d545af" xsi:nil="true"/>
    <PublishingExpirationDate xmlns="http://schemas.microsoft.com/sharepoint/v3" xsi:nil="true"/>
    <PublishingStartDate xmlns="http://schemas.microsoft.com/sharepoint/v3" xsi:nil="true"/>
    <Page xmlns="cdb776b9-36c0-45fc-99d8-ab09a7d545af">Inventory &amp; Assessment Reports</Page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A4D60F47-9CE2-4BF9-A373-C92CCCFBCDE1}"/>
</file>

<file path=customXml/itemProps2.xml><?xml version="1.0" encoding="utf-8"?>
<ds:datastoreItem xmlns:ds="http://schemas.openxmlformats.org/officeDocument/2006/customXml" ds:itemID="{D649AD29-B463-4B46-A719-4D27FAC3E20A}"/>
</file>

<file path=customXml/itemProps3.xml><?xml version="1.0" encoding="utf-8"?>
<ds:datastoreItem xmlns:ds="http://schemas.openxmlformats.org/officeDocument/2006/customXml" ds:itemID="{FB068414-6466-47E9-97A9-3F365D431FE1}"/>
</file>

<file path=customXml/itemProps4.xml><?xml version="1.0" encoding="utf-8"?>
<ds:datastoreItem xmlns:ds="http://schemas.openxmlformats.org/officeDocument/2006/customXml" ds:itemID="{97EFE685-1C43-412B-8908-313B0A507A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County Data</vt:lpstr>
      <vt:lpstr>Division Data</vt:lpstr>
    </vt:vector>
  </TitlesOfParts>
  <Company>N.C. Dept.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4th Quarter Mileage Report</dc:title>
  <dc:creator>Faith S Johnson</dc:creator>
  <cp:lastModifiedBy>Johnson, Faith S</cp:lastModifiedBy>
  <dcterms:created xsi:type="dcterms:W3CDTF">2015-02-02T16:21:55Z</dcterms:created>
  <dcterms:modified xsi:type="dcterms:W3CDTF">2026-03-20T11:43:24Z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0x010100D53C16DC8318A84DA0D5C2C512A43649</vt:lpwstr>
  </property>
  <property fmtid="{D5CDD505-2E9C-101B-9397-08002B2CF9AE}" pid="3" name="Order">
    <vt:r8>48600</vt:r8>
  </property>
</Properties>
</file>